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ogep\OneDrive\Desktop\"/>
    </mc:Choice>
  </mc:AlternateContent>
  <xr:revisionPtr revIDLastSave="0" documentId="13_ncr:1_{CE538167-F35E-42F6-822A-383C4D6DCCF8}" xr6:coauthVersionLast="47" xr6:coauthVersionMax="47" xr10:uidLastSave="{00000000-0000-0000-0000-000000000000}"/>
  <bookViews>
    <workbookView xWindow="768" yWindow="768" windowWidth="17280" windowHeight="8880" xr2:uid="{69E1175C-A21A-4E23-B58B-107FE91DD61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26" i="1" l="1"/>
  <c r="N26" i="1"/>
  <c r="O27" i="1" s="1"/>
  <c r="N23" i="1"/>
  <c r="O24" i="1" s="1"/>
  <c r="O20" i="1"/>
  <c r="N20" i="1"/>
  <c r="O21" i="1" s="1"/>
  <c r="N17" i="1"/>
  <c r="O17" i="1" s="1"/>
  <c r="O14" i="1"/>
  <c r="N14" i="1"/>
  <c r="O15" i="1" s="1"/>
  <c r="N11" i="1"/>
  <c r="O11" i="1" s="1"/>
  <c r="O8" i="1"/>
  <c r="N8" i="1"/>
  <c r="O9" i="1" s="1"/>
  <c r="N5" i="1"/>
  <c r="O6" i="1" s="1"/>
  <c r="O2" i="1"/>
  <c r="N2" i="1"/>
  <c r="O3" i="1" s="1"/>
  <c r="K26" i="1"/>
  <c r="L27" i="1" s="1"/>
  <c r="K23" i="1"/>
  <c r="L24" i="1" s="1"/>
  <c r="K20" i="1"/>
  <c r="L20" i="1" s="1"/>
  <c r="K17" i="1"/>
  <c r="L18" i="1" s="1"/>
  <c r="K14" i="1"/>
  <c r="L15" i="1" s="1"/>
  <c r="K11" i="1"/>
  <c r="L12" i="1" s="1"/>
  <c r="K8" i="1"/>
  <c r="L8" i="1" s="1"/>
  <c r="K5" i="1"/>
  <c r="L6" i="1" s="1"/>
  <c r="K2" i="1"/>
  <c r="L2" i="1" s="1"/>
  <c r="H26" i="1"/>
  <c r="I27" i="1" s="1"/>
  <c r="H23" i="1"/>
  <c r="I24" i="1" s="1"/>
  <c r="H20" i="1"/>
  <c r="I20" i="1" s="1"/>
  <c r="H17" i="1"/>
  <c r="I18" i="1" s="1"/>
  <c r="H14" i="1"/>
  <c r="I15" i="1" s="1"/>
  <c r="H11" i="1"/>
  <c r="I12" i="1" s="1"/>
  <c r="H8" i="1"/>
  <c r="I8" i="1" s="1"/>
  <c r="H5" i="1"/>
  <c r="I6" i="1" s="1"/>
  <c r="H2" i="1"/>
  <c r="I3" i="1" s="1"/>
  <c r="E26" i="1"/>
  <c r="F27" i="1" s="1"/>
  <c r="E23" i="1"/>
  <c r="F24" i="1" s="1"/>
  <c r="E20" i="1"/>
  <c r="F21" i="1" s="1"/>
  <c r="E17" i="1"/>
  <c r="F18" i="1" s="1"/>
  <c r="E14" i="1"/>
  <c r="F15" i="1" s="1"/>
  <c r="E11" i="1"/>
  <c r="F12" i="1" s="1"/>
  <c r="E8" i="1"/>
  <c r="F9" i="1" s="1"/>
  <c r="E5" i="1"/>
  <c r="F6" i="1" s="1"/>
  <c r="E2" i="1"/>
  <c r="F3" i="1" s="1"/>
  <c r="P3" i="1"/>
  <c r="Q3" i="1"/>
  <c r="R3" i="1"/>
  <c r="S3" i="1"/>
  <c r="P4" i="1"/>
  <c r="Q4" i="1"/>
  <c r="R4" i="1"/>
  <c r="S4" i="1"/>
  <c r="P5" i="1"/>
  <c r="Q5" i="1"/>
  <c r="R5" i="1"/>
  <c r="S5" i="1"/>
  <c r="P6" i="1"/>
  <c r="Q6" i="1"/>
  <c r="R6" i="1"/>
  <c r="S6" i="1"/>
  <c r="P7" i="1"/>
  <c r="Q7" i="1"/>
  <c r="R7" i="1"/>
  <c r="S7" i="1"/>
  <c r="P8" i="1"/>
  <c r="Q8" i="1"/>
  <c r="R8" i="1"/>
  <c r="S8" i="1"/>
  <c r="P9" i="1"/>
  <c r="Q9" i="1"/>
  <c r="R9" i="1"/>
  <c r="S9" i="1"/>
  <c r="P10" i="1"/>
  <c r="Q10" i="1"/>
  <c r="R10" i="1"/>
  <c r="S10" i="1"/>
  <c r="P11" i="1"/>
  <c r="Q11" i="1"/>
  <c r="R11" i="1"/>
  <c r="S11" i="1"/>
  <c r="P12" i="1"/>
  <c r="Q12" i="1"/>
  <c r="R12" i="1"/>
  <c r="S12" i="1"/>
  <c r="P13" i="1"/>
  <c r="Q13" i="1"/>
  <c r="R13" i="1"/>
  <c r="S13" i="1"/>
  <c r="P14" i="1"/>
  <c r="Q14" i="1"/>
  <c r="R14" i="1"/>
  <c r="S14" i="1"/>
  <c r="P15" i="1"/>
  <c r="Q15" i="1"/>
  <c r="R15" i="1"/>
  <c r="S15" i="1"/>
  <c r="P16" i="1"/>
  <c r="Q16" i="1"/>
  <c r="R16" i="1"/>
  <c r="S16" i="1"/>
  <c r="P17" i="1"/>
  <c r="Q17" i="1"/>
  <c r="R17" i="1"/>
  <c r="S17" i="1"/>
  <c r="P18" i="1"/>
  <c r="Q18" i="1"/>
  <c r="R18" i="1"/>
  <c r="S18" i="1"/>
  <c r="P19" i="1"/>
  <c r="Q19" i="1"/>
  <c r="R19" i="1"/>
  <c r="S19" i="1"/>
  <c r="P20" i="1"/>
  <c r="Q20" i="1"/>
  <c r="R20" i="1"/>
  <c r="S20" i="1"/>
  <c r="P21" i="1"/>
  <c r="Q21" i="1"/>
  <c r="R21" i="1"/>
  <c r="S21" i="1"/>
  <c r="P22" i="1"/>
  <c r="Q22" i="1"/>
  <c r="R22" i="1"/>
  <c r="S22" i="1"/>
  <c r="P23" i="1"/>
  <c r="Q23" i="1"/>
  <c r="R23" i="1"/>
  <c r="S23" i="1"/>
  <c r="P24" i="1"/>
  <c r="Q24" i="1"/>
  <c r="R24" i="1"/>
  <c r="S24" i="1"/>
  <c r="P25" i="1"/>
  <c r="Q25" i="1"/>
  <c r="R25" i="1"/>
  <c r="S25" i="1"/>
  <c r="P26" i="1"/>
  <c r="Q26" i="1"/>
  <c r="R26" i="1"/>
  <c r="S26" i="1"/>
  <c r="P27" i="1"/>
  <c r="Q27" i="1"/>
  <c r="R27" i="1"/>
  <c r="S27" i="1"/>
  <c r="P28" i="1"/>
  <c r="Q28" i="1"/>
  <c r="R28" i="1"/>
  <c r="S28" i="1"/>
  <c r="S2" i="1"/>
  <c r="R2" i="1"/>
  <c r="Q2" i="1"/>
  <c r="P2" i="1"/>
  <c r="O4" i="1" l="1"/>
  <c r="O22" i="1"/>
  <c r="O16" i="1"/>
  <c r="O10" i="1"/>
  <c r="O28" i="1"/>
  <c r="O5" i="1"/>
  <c r="O7" i="1" s="1"/>
  <c r="O23" i="1"/>
  <c r="O25" i="1" s="1"/>
  <c r="O12" i="1"/>
  <c r="O13" i="1" s="1"/>
  <c r="O18" i="1"/>
  <c r="O19" i="1" s="1"/>
  <c r="L23" i="1"/>
  <c r="L25" i="1"/>
  <c r="L5" i="1"/>
  <c r="L7" i="1" s="1"/>
  <c r="L11" i="1"/>
  <c r="L13" i="1" s="1"/>
  <c r="L17" i="1"/>
  <c r="L19" i="1" s="1"/>
  <c r="L14" i="1"/>
  <c r="L16" i="1" s="1"/>
  <c r="L26" i="1"/>
  <c r="L28" i="1" s="1"/>
  <c r="L9" i="1"/>
  <c r="L10" i="1" s="1"/>
  <c r="L21" i="1"/>
  <c r="L22" i="1" s="1"/>
  <c r="L3" i="1"/>
  <c r="L4" i="1" s="1"/>
  <c r="I5" i="1"/>
  <c r="I7" i="1" s="1"/>
  <c r="I11" i="1"/>
  <c r="I13" i="1" s="1"/>
  <c r="I17" i="1"/>
  <c r="I19" i="1" s="1"/>
  <c r="I23" i="1"/>
  <c r="I25" i="1" s="1"/>
  <c r="I2" i="1"/>
  <c r="I4" i="1" s="1"/>
  <c r="I14" i="1"/>
  <c r="I16" i="1" s="1"/>
  <c r="I26" i="1"/>
  <c r="I28" i="1" s="1"/>
  <c r="I9" i="1"/>
  <c r="I10" i="1" s="1"/>
  <c r="I21" i="1"/>
  <c r="I22" i="1" s="1"/>
  <c r="F2" i="1"/>
  <c r="F4" i="1" s="1"/>
  <c r="F8" i="1"/>
  <c r="F10" i="1" s="1"/>
  <c r="F14" i="1"/>
  <c r="F16" i="1" s="1"/>
  <c r="F20" i="1"/>
  <c r="F22" i="1" s="1"/>
  <c r="F26" i="1"/>
  <c r="F28" i="1" s="1"/>
  <c r="F5" i="1"/>
  <c r="F7" i="1" s="1"/>
  <c r="F11" i="1"/>
  <c r="F13" i="1" s="1"/>
  <c r="F17" i="1"/>
  <c r="F19" i="1" s="1"/>
  <c r="F23" i="1"/>
  <c r="F25" i="1" s="1"/>
  <c r="AC6" i="1"/>
  <c r="AC4" i="1"/>
  <c r="AC5" i="1"/>
  <c r="W27" i="1"/>
  <c r="Z2" i="1"/>
  <c r="T27" i="1"/>
  <c r="AC25" i="1"/>
  <c r="T21" i="1"/>
  <c r="T19" i="1"/>
  <c r="T17" i="1"/>
  <c r="T28" i="1"/>
  <c r="Z26" i="1"/>
  <c r="Z24" i="1"/>
  <c r="Z22" i="1"/>
  <c r="W22" i="1"/>
  <c r="W20" i="1"/>
  <c r="W18" i="1"/>
  <c r="W16" i="1"/>
  <c r="W14" i="1"/>
  <c r="W12" i="1"/>
  <c r="W10" i="1"/>
  <c r="W8" i="1"/>
  <c r="W6" i="1"/>
  <c r="W4" i="1"/>
  <c r="T2" i="1"/>
  <c r="AC27" i="1"/>
  <c r="AC23" i="1"/>
  <c r="AC19" i="1"/>
  <c r="AC15" i="1"/>
  <c r="AC11" i="1"/>
  <c r="AC7" i="1"/>
  <c r="AC3" i="1"/>
  <c r="W23" i="1"/>
  <c r="W19" i="1"/>
  <c r="W15" i="1"/>
  <c r="W11" i="1"/>
  <c r="W7" i="1"/>
  <c r="W3" i="1"/>
  <c r="T23" i="1"/>
  <c r="T15" i="1"/>
  <c r="T13" i="1"/>
  <c r="T11" i="1"/>
  <c r="T9" i="1"/>
  <c r="T7" i="1"/>
  <c r="T5" i="1"/>
  <c r="T3" i="1"/>
  <c r="AC21" i="1"/>
  <c r="AC28" i="1"/>
  <c r="AC26" i="1"/>
  <c r="AC24" i="1"/>
  <c r="AC22" i="1"/>
  <c r="AC20" i="1"/>
  <c r="AC18" i="1"/>
  <c r="AC16" i="1"/>
  <c r="AC14" i="1"/>
  <c r="AC12" i="1"/>
  <c r="AC10" i="1"/>
  <c r="AC8" i="1"/>
  <c r="Z25" i="1"/>
  <c r="Z21" i="1"/>
  <c r="Z17" i="1"/>
  <c r="Z13" i="1"/>
  <c r="Z9" i="1"/>
  <c r="Z5" i="1"/>
  <c r="AC9" i="1"/>
  <c r="Z20" i="1"/>
  <c r="Z18" i="1"/>
  <c r="Z16" i="1"/>
  <c r="Z14" i="1"/>
  <c r="Z12" i="1"/>
  <c r="Z10" i="1"/>
  <c r="Z8" i="1"/>
  <c r="AA8" i="1" s="1"/>
  <c r="AB9" i="1" s="1"/>
  <c r="Z6" i="1"/>
  <c r="Z4" i="1"/>
  <c r="AC2" i="1"/>
  <c r="W25" i="1"/>
  <c r="W21" i="1"/>
  <c r="W17" i="1"/>
  <c r="W13" i="1"/>
  <c r="W9" i="1"/>
  <c r="W5" i="1"/>
  <c r="AC13" i="1"/>
  <c r="W28" i="1"/>
  <c r="T25" i="1"/>
  <c r="T22" i="1"/>
  <c r="T20" i="1"/>
  <c r="T18" i="1"/>
  <c r="T16" i="1"/>
  <c r="T14" i="1"/>
  <c r="T12" i="1"/>
  <c r="T10" i="1"/>
  <c r="T8" i="1"/>
  <c r="T6" i="1"/>
  <c r="T4" i="1"/>
  <c r="AC17" i="1"/>
  <c r="W24" i="1"/>
  <c r="T26" i="1"/>
  <c r="Z27" i="1"/>
  <c r="Z23" i="1"/>
  <c r="Z15" i="1"/>
  <c r="Z7" i="1"/>
  <c r="W2" i="1"/>
  <c r="W26" i="1"/>
  <c r="T24" i="1"/>
  <c r="Z19" i="1"/>
  <c r="Z11" i="1"/>
  <c r="Z3" i="1"/>
  <c r="Z28" i="1"/>
  <c r="X26" i="1" l="1"/>
  <c r="Y27" i="1" s="1"/>
  <c r="AA14" i="1"/>
  <c r="AB15" i="1" s="1"/>
  <c r="X2" i="1"/>
  <c r="Y3" i="1" s="1"/>
  <c r="X8" i="1"/>
  <c r="Y9" i="1" s="1"/>
  <c r="AD21" i="1"/>
  <c r="AA23" i="1"/>
  <c r="AB24" i="1" s="1"/>
  <c r="AD2" i="1"/>
  <c r="U17" i="1"/>
  <c r="V17" i="1" s="1"/>
  <c r="AA17" i="1"/>
  <c r="AB18" i="1" s="1"/>
  <c r="AA2" i="1"/>
  <c r="AB3" i="1" s="1"/>
  <c r="AB14" i="1"/>
  <c r="AB16" i="1" s="1"/>
  <c r="AA26" i="1"/>
  <c r="AB27" i="1" s="1"/>
  <c r="AB8" i="1"/>
  <c r="AB10" i="1" s="1"/>
  <c r="Y26" i="1"/>
  <c r="Y28" i="1" s="1"/>
  <c r="AA11" i="1"/>
  <c r="AA20" i="1"/>
  <c r="AB21" i="1" s="1"/>
  <c r="AD27" i="1"/>
  <c r="X5" i="1"/>
  <c r="Y6" i="1" s="1"/>
  <c r="AD10" i="1"/>
  <c r="X23" i="1"/>
  <c r="Y24" i="1" s="1"/>
  <c r="U2" i="1"/>
  <c r="V3" i="1" s="1"/>
  <c r="AD19" i="1"/>
  <c r="AA5" i="1"/>
  <c r="AB6" i="1" s="1"/>
  <c r="AD15" i="1"/>
  <c r="U23" i="1"/>
  <c r="V23" i="1" s="1"/>
  <c r="AD3" i="1"/>
  <c r="X20" i="1"/>
  <c r="U11" i="1"/>
  <c r="U26" i="1"/>
  <c r="V27" i="1" s="1"/>
  <c r="X17" i="1"/>
  <c r="Y18" i="1" s="1"/>
  <c r="AD5" i="1"/>
  <c r="U5" i="1"/>
  <c r="U14" i="1"/>
  <c r="V15" i="1" s="1"/>
  <c r="Y2" i="1"/>
  <c r="U20" i="1"/>
  <c r="V21" i="1" s="1"/>
  <c r="U8" i="1"/>
  <c r="V9" i="1" s="1"/>
  <c r="AD25" i="1"/>
  <c r="X11" i="1"/>
  <c r="Y12" i="1" s="1"/>
  <c r="AD9" i="1"/>
  <c r="AD23" i="1"/>
  <c r="X14" i="1"/>
  <c r="AD28" i="1"/>
  <c r="AD17" i="1"/>
  <c r="AD16" i="1"/>
  <c r="AD7" i="1"/>
  <c r="AD14" i="1"/>
  <c r="AD18" i="1"/>
  <c r="AD11" i="1"/>
  <c r="AD12" i="1"/>
  <c r="AD13" i="1"/>
  <c r="AD20" i="1"/>
  <c r="AD26" i="1"/>
  <c r="AD6" i="1"/>
  <c r="AD22" i="1"/>
  <c r="AD4" i="1"/>
  <c r="AD8" i="1"/>
  <c r="AD24" i="1"/>
  <c r="Y8" i="1" l="1"/>
  <c r="AB26" i="1"/>
  <c r="AB28" i="1" s="1"/>
  <c r="V18" i="1"/>
  <c r="V19" i="1" s="1"/>
  <c r="AB23" i="1"/>
  <c r="AB25" i="1" s="1"/>
  <c r="AE2" i="1"/>
  <c r="V20" i="1"/>
  <c r="V22" i="1" s="1"/>
  <c r="V24" i="1"/>
  <c r="V25" i="1" s="1"/>
  <c r="AE8" i="1"/>
  <c r="AF9" i="1" s="1"/>
  <c r="Y4" i="1"/>
  <c r="AB5" i="1"/>
  <c r="AB7" i="1" s="1"/>
  <c r="Y5" i="1"/>
  <c r="Y7" i="1" s="1"/>
  <c r="AE11" i="1"/>
  <c r="AF12" i="1" s="1"/>
  <c r="V2" i="1"/>
  <c r="V4" i="1" s="1"/>
  <c r="V8" i="1"/>
  <c r="V10" i="1" s="1"/>
  <c r="AB2" i="1"/>
  <c r="AB4" i="1" s="1"/>
  <c r="Y11" i="1"/>
  <c r="Y13" i="1" s="1"/>
  <c r="AE23" i="1"/>
  <c r="AF24" i="1" s="1"/>
  <c r="AE20" i="1"/>
  <c r="AF21" i="1" s="1"/>
  <c r="AE14" i="1"/>
  <c r="AF15" i="1" s="1"/>
  <c r="Y23" i="1"/>
  <c r="Y25" i="1" s="1"/>
  <c r="AB17" i="1"/>
  <c r="AB19" i="1" s="1"/>
  <c r="AB11" i="1"/>
  <c r="AB12" i="1"/>
  <c r="AB13" i="1" s="1"/>
  <c r="AB20" i="1"/>
  <c r="AB22" i="1" s="1"/>
  <c r="Y10" i="1"/>
  <c r="Y20" i="1"/>
  <c r="Y21" i="1"/>
  <c r="AE5" i="1"/>
  <c r="AF5" i="1" s="1"/>
  <c r="AE26" i="1"/>
  <c r="V14" i="1"/>
  <c r="V16" i="1" s="1"/>
  <c r="V11" i="1"/>
  <c r="V12" i="1"/>
  <c r="Y14" i="1"/>
  <c r="Y15" i="1"/>
  <c r="V26" i="1"/>
  <c r="V28" i="1" s="1"/>
  <c r="AE17" i="1"/>
  <c r="AF17" i="1" s="1"/>
  <c r="V5" i="1"/>
  <c r="V6" i="1"/>
  <c r="Y17" i="1"/>
  <c r="Y19" i="1" s="1"/>
  <c r="AF2" i="1"/>
  <c r="AF3" i="1"/>
  <c r="AF18" i="1" l="1"/>
  <c r="AF19" i="1" s="1"/>
  <c r="AF23" i="1"/>
  <c r="AF8" i="1"/>
  <c r="AF11" i="1"/>
  <c r="AF25" i="1"/>
  <c r="V13" i="1"/>
  <c r="AF14" i="1"/>
  <c r="AF16" i="1" s="1"/>
  <c r="AF20" i="1"/>
  <c r="AF22" i="1" s="1"/>
  <c r="AF6" i="1"/>
  <c r="AF7" i="1" s="1"/>
  <c r="V7" i="1"/>
  <c r="AF27" i="1"/>
  <c r="AF26" i="1"/>
  <c r="AF28" i="1" s="1"/>
  <c r="Y22" i="1"/>
  <c r="Y16" i="1"/>
  <c r="AF13" i="1"/>
  <c r="AF10" i="1"/>
  <c r="AF4" i="1"/>
</calcChain>
</file>

<file path=xl/sharedStrings.xml><?xml version="1.0" encoding="utf-8"?>
<sst xmlns="http://schemas.openxmlformats.org/spreadsheetml/2006/main" count="77" uniqueCount="57">
  <si>
    <t>Sample</t>
  </si>
  <si>
    <t>State</t>
  </si>
  <si>
    <t>2209_0223a</t>
  </si>
  <si>
    <t>2209_0223b</t>
  </si>
  <si>
    <t>2209_0223c</t>
  </si>
  <si>
    <t>2209_0224a</t>
  </si>
  <si>
    <t>2209_0224b</t>
  </si>
  <si>
    <t>2209_0224c</t>
  </si>
  <si>
    <t>2209_0225a</t>
  </si>
  <si>
    <t>2209_0225b</t>
  </si>
  <si>
    <t>2209_0025c</t>
  </si>
  <si>
    <t>2209_0226a</t>
  </si>
  <si>
    <t>2209_0226b</t>
  </si>
  <si>
    <t>2209_0226c</t>
  </si>
  <si>
    <t>2209_0227a</t>
  </si>
  <si>
    <t>2209_0227b</t>
  </si>
  <si>
    <t>2209_0027c</t>
  </si>
  <si>
    <t>2209_0028a</t>
  </si>
  <si>
    <t>2209_0228b</t>
  </si>
  <si>
    <t>2209_0228c</t>
  </si>
  <si>
    <t>2209_0229a</t>
  </si>
  <si>
    <t>2209_0229b</t>
  </si>
  <si>
    <t>2209_0229c</t>
  </si>
  <si>
    <t>2209_0230a</t>
  </si>
  <si>
    <t>2209_0230b</t>
  </si>
  <si>
    <t>2209_0230c</t>
  </si>
  <si>
    <t>2209_0231a</t>
  </si>
  <si>
    <t>2209_0231b</t>
  </si>
  <si>
    <t>2209_0231c</t>
  </si>
  <si>
    <t>BCAO-V-2.5%</t>
  </si>
  <si>
    <t>BCAO-V-5.0%</t>
  </si>
  <si>
    <t>BCAO-V-7.5%</t>
  </si>
  <si>
    <t>BCAO-V-10%</t>
  </si>
  <si>
    <t>BCAO-V-15%</t>
  </si>
  <si>
    <t>BCAO-V-20%</t>
  </si>
  <si>
    <t>Powder (H1)</t>
  </si>
  <si>
    <t>Crystals (H2)</t>
  </si>
  <si>
    <t>Crystals (H2) - old batch</t>
  </si>
  <si>
    <t>BCAO-V-70%</t>
  </si>
  <si>
    <t>As 
(wt%)</t>
  </si>
  <si>
    <t>Ba 
(wt%)</t>
  </si>
  <si>
    <t>Co 
(wt%)</t>
  </si>
  <si>
    <t>V 
(wt%)</t>
  </si>
  <si>
    <t>Measurement</t>
  </si>
  <si>
    <t>As (at%)</t>
  </si>
  <si>
    <t>Ba (at%)</t>
  </si>
  <si>
    <t>Co (at%)</t>
  </si>
  <si>
    <t>V (at%)</t>
  </si>
  <si>
    <t>As (mol eq)</t>
  </si>
  <si>
    <t>Ba (mol eq)</t>
  </si>
  <si>
    <t>Co (mol eq)</t>
  </si>
  <si>
    <t>V (mol eq)</t>
  </si>
  <si>
    <t>V-sub</t>
  </si>
  <si>
    <t>V-sub (average)</t>
  </si>
  <si>
    <t>V-sub (error)</t>
  </si>
  <si>
    <t>Average</t>
  </si>
  <si>
    <t>Error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</si>
</sst>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2" borderId="1" xfId="0" applyFont="1" applyFill="1" applyBorder="1" applyAlignment="1">
      <alignment horizontal="left" vertical="center"/>
    </xf>
    <xf numFmtId="164" fontId="3" fillId="2" borderId="2" xfId="0" applyNumberFormat="1" applyFont="1" applyFill="1" applyBorder="1" applyAlignment="1">
      <alignment horizontal="center" vertical="center"/>
    </xf>
    <xf numFmtId="165" fontId="3" fillId="2" borderId="3" xfId="0" applyNumberFormat="1" applyFont="1" applyFill="1" applyBorder="1" applyAlignment="1">
      <alignment horizontal="center" vertical="center"/>
    </xf>
    <xf numFmtId="164" fontId="4" fillId="2" borderId="2" xfId="0" applyNumberFormat="1" applyFont="1" applyFill="1" applyBorder="1" applyAlignment="1">
      <alignment horizontal="center" vertical="top"/>
    </xf>
    <xf numFmtId="165" fontId="4" fillId="2" borderId="3" xfId="0" applyNumberFormat="1" applyFont="1" applyFill="1" applyBorder="1" applyAlignment="1">
      <alignment horizontal="center" vertical="top"/>
    </xf>
    <xf numFmtId="0" fontId="1" fillId="3" borderId="1" xfId="0" applyFont="1" applyFill="1" applyBorder="1" applyAlignment="1">
      <alignment vertical="top"/>
    </xf>
    <xf numFmtId="164" fontId="0" fillId="3" borderId="2" xfId="0" applyNumberFormat="1" applyFill="1" applyBorder="1" applyAlignment="1">
      <alignment horizontal="center" vertical="top"/>
    </xf>
    <xf numFmtId="2" fontId="0" fillId="3" borderId="3" xfId="0" applyNumberFormat="1" applyFill="1" applyBorder="1" applyAlignment="1">
      <alignment horizontal="center" vertical="top"/>
    </xf>
    <xf numFmtId="0" fontId="1" fillId="2" borderId="1" xfId="0" applyFont="1" applyFill="1" applyBorder="1" applyAlignment="1">
      <alignment vertical="top"/>
    </xf>
    <xf numFmtId="164" fontId="0" fillId="2" borderId="2" xfId="0" applyNumberFormat="1" applyFill="1" applyBorder="1" applyAlignment="1">
      <alignment horizontal="center" vertical="top"/>
    </xf>
    <xf numFmtId="2" fontId="0" fillId="2" borderId="3" xfId="0" applyNumberFormat="1" applyFill="1" applyBorder="1" applyAlignment="1">
      <alignment horizontal="center" vertical="top"/>
    </xf>
    <xf numFmtId="164" fontId="0" fillId="2" borderId="3" xfId="0" applyNumberFormat="1" applyFill="1" applyBorder="1" applyAlignment="1">
      <alignment horizontal="center" vertical="top"/>
    </xf>
    <xf numFmtId="0" fontId="1" fillId="2" borderId="4" xfId="0" applyFont="1" applyFill="1" applyBorder="1" applyAlignment="1">
      <alignment vertical="top"/>
    </xf>
    <xf numFmtId="164" fontId="0" fillId="2" borderId="5" xfId="0" applyNumberFormat="1" applyFill="1" applyBorder="1" applyAlignment="1">
      <alignment horizontal="center" vertical="top"/>
    </xf>
    <xf numFmtId="164" fontId="0" fillId="2" borderId="6" xfId="0" applyNumberFormat="1" applyFill="1" applyBorder="1" applyAlignment="1">
      <alignment horizontal="center" vertical="top"/>
    </xf>
    <xf numFmtId="0" fontId="2" fillId="4" borderId="7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0" xfId="0" applyFont="1" applyFill="1" applyAlignment="1">
      <alignment horizontal="center" vertical="center" wrapText="1"/>
    </xf>
    <xf numFmtId="0" fontId="0" fillId="5" borderId="0" xfId="0" applyFill="1"/>
    <xf numFmtId="0" fontId="0" fillId="6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1621A2-EF0A-4621-AF82-B12B675F64E4}">
  <dimension ref="A1:AF28"/>
  <sheetViews>
    <sheetView tabSelected="1" zoomScale="70" zoomScaleNormal="70" workbookViewId="0">
      <selection activeCell="A17" sqref="A17"/>
    </sheetView>
  </sheetViews>
  <sheetFormatPr defaultRowHeight="14.4" x14ac:dyDescent="0.3"/>
  <cols>
    <col min="1" max="1" width="13.109375" customWidth="1"/>
    <col min="2" max="2" width="22.77734375" customWidth="1"/>
    <col min="3" max="3" width="11.6640625" customWidth="1"/>
    <col min="15" max="15" width="8.77734375" customWidth="1"/>
    <col min="16" max="18" width="0" hidden="1" customWidth="1"/>
    <col min="19" max="19" width="9.77734375" hidden="1" customWidth="1"/>
    <col min="20" max="28" width="0" hidden="1" customWidth="1"/>
    <col min="29" max="29" width="8.88671875" hidden="1" customWidth="1"/>
    <col min="30" max="30" width="9.109375" customWidth="1"/>
  </cols>
  <sheetData>
    <row r="1" spans="1:32" ht="43.2" x14ac:dyDescent="0.3">
      <c r="A1" t="s">
        <v>0</v>
      </c>
      <c r="B1" t="s">
        <v>1</v>
      </c>
      <c r="C1" t="s">
        <v>43</v>
      </c>
      <c r="D1" s="16" t="s">
        <v>39</v>
      </c>
      <c r="E1" s="16" t="s">
        <v>55</v>
      </c>
      <c r="F1" s="16" t="s">
        <v>56</v>
      </c>
      <c r="G1" s="16" t="s">
        <v>40</v>
      </c>
      <c r="H1" s="16" t="s">
        <v>55</v>
      </c>
      <c r="I1" s="16" t="s">
        <v>56</v>
      </c>
      <c r="J1" s="16" t="s">
        <v>41</v>
      </c>
      <c r="K1" s="16" t="s">
        <v>55</v>
      </c>
      <c r="L1" s="16" t="s">
        <v>56</v>
      </c>
      <c r="M1" s="17" t="s">
        <v>42</v>
      </c>
      <c r="N1" s="16" t="s">
        <v>55</v>
      </c>
      <c r="O1" s="16" t="s">
        <v>56</v>
      </c>
      <c r="P1" s="18" t="s">
        <v>48</v>
      </c>
      <c r="Q1" s="18" t="s">
        <v>49</v>
      </c>
      <c r="R1" s="18" t="s">
        <v>50</v>
      </c>
      <c r="S1" s="18" t="s">
        <v>51</v>
      </c>
      <c r="T1" s="18" t="s">
        <v>44</v>
      </c>
      <c r="U1" s="16" t="s">
        <v>55</v>
      </c>
      <c r="V1" s="16" t="s">
        <v>56</v>
      </c>
      <c r="W1" s="18" t="s">
        <v>45</v>
      </c>
      <c r="X1" s="16" t="s">
        <v>55</v>
      </c>
      <c r="Y1" s="16" t="s">
        <v>56</v>
      </c>
      <c r="Z1" s="18" t="s">
        <v>46</v>
      </c>
      <c r="AA1" s="16" t="s">
        <v>55</v>
      </c>
      <c r="AB1" s="16" t="s">
        <v>56</v>
      </c>
      <c r="AC1" s="18" t="s">
        <v>47</v>
      </c>
      <c r="AD1" s="18" t="s">
        <v>52</v>
      </c>
      <c r="AE1" s="18" t="s">
        <v>53</v>
      </c>
      <c r="AF1" s="18" t="s">
        <v>54</v>
      </c>
    </row>
    <row r="2" spans="1:32" x14ac:dyDescent="0.3">
      <c r="A2" t="s">
        <v>29</v>
      </c>
      <c r="B2" t="s">
        <v>36</v>
      </c>
      <c r="C2" s="1" t="s">
        <v>2</v>
      </c>
      <c r="D2" s="2">
        <v>26.20499070608297</v>
      </c>
      <c r="E2" s="19">
        <f t="shared" ref="E2" si="0">AVERAGE(D2:D4)</f>
        <v>25.547967603674788</v>
      </c>
      <c r="F2">
        <f t="shared" ref="F2" si="1">MAX(D2:D4)-E2</f>
        <v>0.65702310240818207</v>
      </c>
      <c r="G2" s="2">
        <v>23.517032481233944</v>
      </c>
      <c r="H2" s="19">
        <f t="shared" ref="H2" si="2">AVERAGE(G2:G4)</f>
        <v>23.122629212710716</v>
      </c>
      <c r="I2">
        <f t="shared" ref="I2" si="3">MAX(G2:G4)-H2</f>
        <v>0.54034005814585129</v>
      </c>
      <c r="J2" s="2">
        <v>20.10154015352623</v>
      </c>
      <c r="K2" s="19">
        <f>AVERAGE(J2:J4)</f>
        <v>19.819845532066598</v>
      </c>
      <c r="L2">
        <f>MAX(J2:J4)-K2</f>
        <v>0.28169462145963209</v>
      </c>
      <c r="M2" s="3">
        <v>0.51477808367545153</v>
      </c>
      <c r="N2" s="19">
        <f t="shared" ref="N2" si="4">AVERAGE(M2:M4)</f>
        <v>0.50397099845810189</v>
      </c>
      <c r="O2">
        <f t="shared" ref="O2" si="5">MAX(M2:M4)-N2</f>
        <v>1.0807085217349632E-2</v>
      </c>
      <c r="P2">
        <f>(D2/74.92)</f>
        <v>0.34977296724616885</v>
      </c>
      <c r="Q2">
        <f>(G2/137.327)</f>
        <v>0.17124842515480526</v>
      </c>
      <c r="R2">
        <f>J2/58.933</f>
        <v>0.34109141149315714</v>
      </c>
      <c r="S2">
        <f>M2/50.9415</f>
        <v>1.0105279264950022E-2</v>
      </c>
      <c r="T2">
        <f>P2/MIN(P2:S2)</f>
        <v>34.612894713296058</v>
      </c>
      <c r="U2" s="19">
        <f>AVERAGE(T2:T4)</f>
        <v>34.467878262658772</v>
      </c>
      <c r="V2">
        <f>MAX(T2:T4)-U2</f>
        <v>0.14501645063728574</v>
      </c>
      <c r="W2">
        <f>Q2/MIN(P2:S2)</f>
        <v>16.946431727896655</v>
      </c>
      <c r="X2" s="19">
        <f t="shared" ref="X2" si="6">AVERAGE(W2:W4)</f>
        <v>17.017415564607926</v>
      </c>
      <c r="Y2">
        <f t="shared" ref="Y2" si="7">MAX(W2:W4)-X2</f>
        <v>0.27777674979150646</v>
      </c>
      <c r="Z2">
        <f>R2/MIN(P2:S2)</f>
        <v>33.753783794597993</v>
      </c>
      <c r="AA2" s="19">
        <f t="shared" ref="AA2:AA26" si="8">AVERAGE(Z2:Z4)</f>
        <v>34.009292766204531</v>
      </c>
      <c r="AB2">
        <f t="shared" ref="AB2" si="9">MAX(Z2:Z4)-AA2</f>
        <v>1.1496808438281931</v>
      </c>
      <c r="AC2">
        <f>S2/MIN(P2:S2)</f>
        <v>1</v>
      </c>
      <c r="AD2">
        <f>AC2/T2</f>
        <v>2.8890967030731008E-2</v>
      </c>
      <c r="AE2" s="19">
        <f>AVERAGE(AD2:AD4)</f>
        <v>2.9012840516673688E-2</v>
      </c>
      <c r="AF2">
        <f>MAX(AD2:AD4)-AE2</f>
        <v>1.139692383580436E-4</v>
      </c>
    </row>
    <row r="3" spans="1:32" x14ac:dyDescent="0.3">
      <c r="C3" s="1" t="s">
        <v>3</v>
      </c>
      <c r="D3" s="4">
        <v>25.626704496260107</v>
      </c>
      <c r="F3">
        <f t="shared" ref="F3" si="10">E2-MIN(D2:D4)</f>
        <v>0.7357599949934972</v>
      </c>
      <c r="G3" s="4">
        <v>23.662969270856568</v>
      </c>
      <c r="I3">
        <f t="shared" ref="I3" si="11">H2-MIN(G2:G4)</f>
        <v>0.93474332666908921</v>
      </c>
      <c r="J3" s="4">
        <v>19.443426643247623</v>
      </c>
      <c r="L3">
        <f>K2-MIN(J2:J4)</f>
        <v>0.37641888881897501</v>
      </c>
      <c r="M3" s="5">
        <v>0.50752757153616279</v>
      </c>
      <c r="O3">
        <f t="shared" ref="O3" si="12">N2-MIN(M2:M4)</f>
        <v>1.4363658295410309E-2</v>
      </c>
      <c r="P3">
        <f t="shared" ref="P3:P28" si="13">(D3/74.92)</f>
        <v>0.3420542511513629</v>
      </c>
      <c r="Q3">
        <f t="shared" ref="Q3:Q28" si="14">(G3/137.327)</f>
        <v>0.17231112068898738</v>
      </c>
      <c r="R3">
        <f t="shared" ref="R3:R28" si="15">J3/58.933</f>
        <v>0.32992426388012869</v>
      </c>
      <c r="S3">
        <f t="shared" ref="S3:S28" si="16">M3/50.9415</f>
        <v>9.9629490991855908E-3</v>
      </c>
      <c r="T3">
        <f t="shared" ref="T3:T27" si="17">P3/MIN(P3:S3)</f>
        <v>34.332630604257901</v>
      </c>
      <c r="V3">
        <f>U2-MIN(T2:T4)</f>
        <v>0.13524765840087127</v>
      </c>
      <c r="W3">
        <f t="shared" ref="W3:W27" si="18">Q3/MIN(P3:S3)</f>
        <v>17.295192314399433</v>
      </c>
      <c r="Y3">
        <f t="shared" ref="Y3" si="19">X2-MIN(W2:W4)</f>
        <v>0.20679291308024261</v>
      </c>
      <c r="Z3">
        <f t="shared" ref="Z3:Z27" si="20">R3/MIN(P3:S3)</f>
        <v>33.115120893982883</v>
      </c>
      <c r="AB3">
        <f t="shared" ref="AB3" si="21">AA2-MIN(Z2:Z4)</f>
        <v>0.89417187222164785</v>
      </c>
      <c r="AC3">
        <f t="shared" ref="AC3:AC27" si="22">S3/MIN(P3:S3)</f>
        <v>1</v>
      </c>
      <c r="AD3">
        <f t="shared" ref="AD3:AD25" si="23">AC3/T3</f>
        <v>2.9126809755031732E-2</v>
      </c>
      <c r="AF3">
        <f>AE2-MIN(AD2:AD4)</f>
        <v>1.2187348594267997E-4</v>
      </c>
    </row>
    <row r="4" spans="1:32" x14ac:dyDescent="0.3">
      <c r="C4" s="1" t="s">
        <v>4</v>
      </c>
      <c r="D4" s="4">
        <v>24.812207608681291</v>
      </c>
      <c r="F4" s="20">
        <f t="shared" ref="F4" si="24">MAX(F2:F3)</f>
        <v>0.7357599949934972</v>
      </c>
      <c r="G4" s="4">
        <v>22.187885886041627</v>
      </c>
      <c r="I4" s="20">
        <f t="shared" ref="I4" si="25">MAX(I2:I3)</f>
        <v>0.93474332666908921</v>
      </c>
      <c r="J4" s="4">
        <v>19.914569799425951</v>
      </c>
      <c r="L4" s="20">
        <f>MAX(L2:L3)</f>
        <v>0.37641888881897501</v>
      </c>
      <c r="M4" s="5">
        <v>0.48960734016269158</v>
      </c>
      <c r="O4" s="20">
        <f t="shared" ref="O4" si="26">MAX(O2:O3)</f>
        <v>1.4363658295410309E-2</v>
      </c>
      <c r="P4">
        <f t="shared" si="13"/>
        <v>0.33118269632516406</v>
      </c>
      <c r="Q4">
        <f t="shared" si="14"/>
        <v>0.16156972690033006</v>
      </c>
      <c r="R4">
        <f t="shared" si="15"/>
        <v>0.33791881966684117</v>
      </c>
      <c r="S4">
        <f t="shared" si="16"/>
        <v>9.6111685003914607E-3</v>
      </c>
      <c r="T4">
        <f t="shared" si="17"/>
        <v>34.458109470422357</v>
      </c>
      <c r="V4" s="20">
        <f>MAX(V2:V3)</f>
        <v>0.14501645063728574</v>
      </c>
      <c r="W4">
        <f t="shared" si="18"/>
        <v>16.810622651527684</v>
      </c>
      <c r="Y4" s="20">
        <f t="shared" ref="Y4" si="27">MAX(Y2:Y3)</f>
        <v>0.27777674979150646</v>
      </c>
      <c r="Z4">
        <f t="shared" si="20"/>
        <v>35.158973610032724</v>
      </c>
      <c r="AB4" s="20">
        <f t="shared" ref="AB4" si="28">MAX(AB2:AB3)</f>
        <v>1.1496808438281931</v>
      </c>
      <c r="AC4">
        <f t="shared" si="22"/>
        <v>1</v>
      </c>
      <c r="AD4">
        <f t="shared" si="23"/>
        <v>2.9020744764258331E-2</v>
      </c>
      <c r="AF4" s="20">
        <f>MAX(AF2:AF3)</f>
        <v>1.2187348594267997E-4</v>
      </c>
    </row>
    <row r="5" spans="1:32" x14ac:dyDescent="0.3">
      <c r="A5" t="s">
        <v>30</v>
      </c>
      <c r="B5" t="s">
        <v>36</v>
      </c>
      <c r="C5" s="6" t="s">
        <v>5</v>
      </c>
      <c r="D5" s="7">
        <v>25.9617892855726</v>
      </c>
      <c r="E5" s="19">
        <f t="shared" ref="E5" si="29">AVERAGE(D5:D7)</f>
        <v>25.824306503486657</v>
      </c>
      <c r="F5">
        <f t="shared" ref="F5" si="30">MAX(D5:D7)-E5</f>
        <v>0.137482782085943</v>
      </c>
      <c r="G5" s="7">
        <v>23.256040429066438</v>
      </c>
      <c r="H5" s="19">
        <f t="shared" ref="H5" si="31">AVERAGE(G5:G7)</f>
        <v>23.225242681106376</v>
      </c>
      <c r="I5">
        <f t="shared" ref="I5" si="32">MAX(G5:G7)-H5</f>
        <v>0.64427626299823615</v>
      </c>
      <c r="J5" s="7">
        <v>19.858013760536764</v>
      </c>
      <c r="K5" s="19">
        <f t="shared" ref="K5" si="33">AVERAGE(J5:J7)</f>
        <v>20.139958819723681</v>
      </c>
      <c r="L5">
        <f t="shared" ref="L5" si="34">MAX(J5:J7)-K5</f>
        <v>0.60881089107027719</v>
      </c>
      <c r="M5" s="8">
        <v>1.0428559400958359</v>
      </c>
      <c r="N5" s="19">
        <f t="shared" ref="N5" si="35">AVERAGE(M5:M7)</f>
        <v>1.0294055042884966</v>
      </c>
      <c r="O5">
        <f t="shared" ref="O5" si="36">MAX(M5:M7)-N5</f>
        <v>1.3450435807339289E-2</v>
      </c>
      <c r="P5">
        <f t="shared" si="13"/>
        <v>0.34652681908132138</v>
      </c>
      <c r="Q5">
        <f t="shared" si="14"/>
        <v>0.16934790994535989</v>
      </c>
      <c r="R5">
        <f t="shared" si="15"/>
        <v>0.33695915294549345</v>
      </c>
      <c r="S5">
        <f t="shared" si="16"/>
        <v>2.04716378609942E-2</v>
      </c>
      <c r="T5">
        <f t="shared" si="17"/>
        <v>16.927166328082574</v>
      </c>
      <c r="U5" s="19">
        <f t="shared" ref="U5" si="37">AVERAGE(T5:T7)</f>
        <v>17.058526560570741</v>
      </c>
      <c r="V5">
        <f t="shared" ref="V5" si="38">MAX(T5:T7)-U5</f>
        <v>0.19768415254244687</v>
      </c>
      <c r="W5">
        <f t="shared" si="18"/>
        <v>8.2723185655813261</v>
      </c>
      <c r="X5" s="19">
        <f t="shared" ref="X5" si="39">AVERAGE(W5:W7)</f>
        <v>8.3702128930307182</v>
      </c>
      <c r="Y5">
        <f t="shared" ref="Y5" si="40">MAX(W5:W7)-X5</f>
        <v>0.30155975954809655</v>
      </c>
      <c r="Z5">
        <f t="shared" si="20"/>
        <v>16.459804302591795</v>
      </c>
      <c r="AA5" s="19">
        <f t="shared" si="8"/>
        <v>16.915039653340799</v>
      </c>
      <c r="AB5">
        <f t="shared" ref="AB5" si="41">MAX(Z5:Z7)-AA5</f>
        <v>0.65019478758096838</v>
      </c>
      <c r="AC5">
        <f t="shared" si="22"/>
        <v>1</v>
      </c>
      <c r="AD5">
        <f t="shared" si="23"/>
        <v>5.9076633419793134E-2</v>
      </c>
      <c r="AE5" s="19">
        <f>AVERAGE(AD5:AD7)</f>
        <v>5.8625768579351027E-2</v>
      </c>
      <c r="AF5">
        <f>MAX(AD5:AD7)-AE5</f>
        <v>4.5086484044210701E-4</v>
      </c>
    </row>
    <row r="6" spans="1:32" x14ac:dyDescent="0.3">
      <c r="C6" s="6" t="s">
        <v>6</v>
      </c>
      <c r="D6" s="7">
        <v>25.913319770863069</v>
      </c>
      <c r="F6">
        <f t="shared" ref="F6" si="42">E5-MIN(D5:D7)</f>
        <v>0.22649604946235513</v>
      </c>
      <c r="G6" s="7">
        <v>23.869518944104613</v>
      </c>
      <c r="I6">
        <f t="shared" ref="I6" si="43">H5-MIN(G5:G7)</f>
        <v>0.67507401095829778</v>
      </c>
      <c r="J6" s="7">
        <v>20.748769710793958</v>
      </c>
      <c r="L6">
        <f t="shared" ref="L6" si="44">K5-MIN(J5:J7)</f>
        <v>0.32686583188336016</v>
      </c>
      <c r="M6" s="8">
        <v>1.0210607432682439</v>
      </c>
      <c r="O6">
        <f t="shared" ref="O6" si="45">N5-MIN(M5:M7)</f>
        <v>8.3447610202527223E-3</v>
      </c>
      <c r="P6">
        <f t="shared" si="13"/>
        <v>0.34587986880489946</v>
      </c>
      <c r="Q6">
        <f t="shared" si="14"/>
        <v>0.17381519252663069</v>
      </c>
      <c r="R6">
        <f t="shared" si="15"/>
        <v>0.35207387560100384</v>
      </c>
      <c r="S6">
        <f t="shared" si="16"/>
        <v>2.0043790294126479E-2</v>
      </c>
      <c r="T6">
        <f t="shared" si="17"/>
        <v>17.256210713113187</v>
      </c>
      <c r="V6">
        <f t="shared" ref="V6" si="46">U5-MIN(T5:T7)</f>
        <v>0.13136023248816642</v>
      </c>
      <c r="W6">
        <f t="shared" si="18"/>
        <v>8.6717726525788148</v>
      </c>
      <c r="Y6">
        <f t="shared" ref="Y6" si="47">X5-MIN(W5:W7)</f>
        <v>0.20366543209870258</v>
      </c>
      <c r="Z6">
        <f t="shared" si="20"/>
        <v>17.565234440921767</v>
      </c>
      <c r="AB6">
        <f t="shared" ref="AB6" si="48">AA5-MIN(Z5:Z7)</f>
        <v>0.45523535074900323</v>
      </c>
      <c r="AC6">
        <f t="shared" si="22"/>
        <v>1</v>
      </c>
      <c r="AD6">
        <f t="shared" si="23"/>
        <v>5.7950150043085E-2</v>
      </c>
      <c r="AF6">
        <f>AE5-MIN(AD5:AD7)</f>
        <v>6.7561853626602747E-4</v>
      </c>
    </row>
    <row r="7" spans="1:32" x14ac:dyDescent="0.3">
      <c r="C7" s="6" t="s">
        <v>7</v>
      </c>
      <c r="D7" s="7">
        <v>25.597810454024302</v>
      </c>
      <c r="F7" s="20">
        <f t="shared" ref="F7" si="49">MAX(F5:F6)</f>
        <v>0.22649604946235513</v>
      </c>
      <c r="G7" s="7">
        <v>22.550168670148079</v>
      </c>
      <c r="I7" s="20">
        <f t="shared" ref="I7" si="50">MAX(I5:I6)</f>
        <v>0.67507401095829778</v>
      </c>
      <c r="J7" s="7">
        <v>19.813092987840321</v>
      </c>
      <c r="L7" s="20">
        <f t="shared" ref="L7" si="51">MAX(L5:L6)</f>
        <v>0.60881089107027719</v>
      </c>
      <c r="M7" s="8">
        <v>1.0242998295014103</v>
      </c>
      <c r="O7" s="20">
        <f t="shared" ref="O7" si="52">MAX(O5:O6)</f>
        <v>1.3450435807339289E-2</v>
      </c>
      <c r="P7">
        <f t="shared" si="13"/>
        <v>0.3416685858785945</v>
      </c>
      <c r="Q7">
        <f t="shared" si="14"/>
        <v>0.16420782999809272</v>
      </c>
      <c r="R7">
        <f t="shared" si="15"/>
        <v>0.33619691832827653</v>
      </c>
      <c r="S7">
        <f t="shared" si="16"/>
        <v>2.0107374723975745E-2</v>
      </c>
      <c r="T7">
        <f t="shared" si="17"/>
        <v>16.992202640516457</v>
      </c>
      <c r="V7" s="20">
        <f t="shared" ref="V7" si="53">MAX(V5:V6)</f>
        <v>0.19768415254244687</v>
      </c>
      <c r="W7">
        <f t="shared" si="18"/>
        <v>8.1665474609320157</v>
      </c>
      <c r="Y7" s="20">
        <f t="shared" ref="Y7" si="54">MAX(Y5:Y6)</f>
        <v>0.30155975954809655</v>
      </c>
      <c r="Z7">
        <f t="shared" si="20"/>
        <v>16.72008021650883</v>
      </c>
      <c r="AB7" s="20">
        <f t="shared" ref="AB7" si="55">MAX(AB5:AB6)</f>
        <v>0.65019478758096838</v>
      </c>
      <c r="AC7">
        <f t="shared" si="22"/>
        <v>1</v>
      </c>
      <c r="AD7">
        <f t="shared" si="23"/>
        <v>5.8850522275174934E-2</v>
      </c>
      <c r="AF7" s="20">
        <f>MAX(AF5:AF6)</f>
        <v>6.7561853626602747E-4</v>
      </c>
    </row>
    <row r="8" spans="1:32" x14ac:dyDescent="0.3">
      <c r="A8" t="s">
        <v>31</v>
      </c>
      <c r="B8" t="s">
        <v>36</v>
      </c>
      <c r="C8" s="9" t="s">
        <v>8</v>
      </c>
      <c r="D8" s="10">
        <v>26.516714137854919</v>
      </c>
      <c r="E8" s="19">
        <f t="shared" ref="E8" si="56">AVERAGE(D8:D10)</f>
        <v>25.830403313828327</v>
      </c>
      <c r="F8">
        <f t="shared" ref="F8" si="57">MAX(D8:D10)-E8</f>
        <v>0.6863108240265916</v>
      </c>
      <c r="G8" s="10">
        <v>24.507979003549472</v>
      </c>
      <c r="H8" s="19">
        <f t="shared" ref="H8" si="58">AVERAGE(G8:G10)</f>
        <v>24.240267929319131</v>
      </c>
      <c r="I8">
        <f t="shared" ref="I8" si="59">MAX(G8:G10)-H8</f>
        <v>0.26771107423034124</v>
      </c>
      <c r="J8" s="10">
        <v>21.530861966612704</v>
      </c>
      <c r="K8" s="19">
        <f t="shared" ref="K8" si="60">AVERAGE(J8:J10)</f>
        <v>20.562381414534602</v>
      </c>
      <c r="L8">
        <f t="shared" ref="L8" si="61">MAX(J8:J10)-K8</f>
        <v>0.96848055207810191</v>
      </c>
      <c r="M8" s="11">
        <v>1.4657279149283073</v>
      </c>
      <c r="N8" s="19">
        <f t="shared" ref="N8" si="62">AVERAGE(M8:M10)</f>
        <v>1.4332248124611942</v>
      </c>
      <c r="O8">
        <f t="shared" ref="O8" si="63">MAX(M8:M10)-N8</f>
        <v>3.2503102467113187E-2</v>
      </c>
      <c r="P8">
        <f t="shared" si="13"/>
        <v>0.3539337178037229</v>
      </c>
      <c r="Q8">
        <f t="shared" si="14"/>
        <v>0.17846438794664904</v>
      </c>
      <c r="R8">
        <f t="shared" si="15"/>
        <v>0.36534474685851226</v>
      </c>
      <c r="S8">
        <f t="shared" si="16"/>
        <v>2.8772767094182687E-2</v>
      </c>
      <c r="T8">
        <f t="shared" si="17"/>
        <v>12.300996864332928</v>
      </c>
      <c r="U8" s="19">
        <f t="shared" ref="U8" si="64">AVERAGE(T8:T10)</f>
        <v>12.254782405632731</v>
      </c>
      <c r="V8">
        <f t="shared" ref="V8" si="65">MAX(T8:T10)-U8</f>
        <v>0.11315023240886468</v>
      </c>
      <c r="W8">
        <f t="shared" si="18"/>
        <v>6.2025451831753502</v>
      </c>
      <c r="X8" s="19">
        <f t="shared" ref="X8" si="66">AVERAGE(W8:W10)</f>
        <v>6.2750027266126347</v>
      </c>
      <c r="Y8">
        <f t="shared" ref="Y8" si="67">MAX(W8:W10)-X8</f>
        <v>7.421460289255144E-2</v>
      </c>
      <c r="Z8">
        <f t="shared" si="20"/>
        <v>12.697588162536446</v>
      </c>
      <c r="AA8" s="19">
        <f t="shared" si="8"/>
        <v>12.399133021882152</v>
      </c>
      <c r="AB8">
        <f t="shared" ref="AB8" si="68">MAX(Z8:Z10)-AA8</f>
        <v>0.29845514065429413</v>
      </c>
      <c r="AC8">
        <f t="shared" si="22"/>
        <v>1</v>
      </c>
      <c r="AD8">
        <f t="shared" si="23"/>
        <v>8.1294224446111923E-2</v>
      </c>
      <c r="AE8" s="19">
        <f>AVERAGE(AD8:AD10)</f>
        <v>8.1608139566373375E-2</v>
      </c>
      <c r="AF8">
        <f>MAX(AD8:AD10)-AE8</f>
        <v>1.0677980161081235E-3</v>
      </c>
    </row>
    <row r="9" spans="1:32" x14ac:dyDescent="0.3">
      <c r="C9" s="9" t="s">
        <v>9</v>
      </c>
      <c r="D9" s="10">
        <v>25.504133634815517</v>
      </c>
      <c r="F9">
        <f t="shared" ref="F9" si="69">E8-MIN(D8:D10)</f>
        <v>0.36004114501378481</v>
      </c>
      <c r="G9" s="10">
        <v>23.998926799092089</v>
      </c>
      <c r="I9">
        <f t="shared" ref="I9" si="70">H8-MIN(G8:G10)</f>
        <v>0.24134113022704184</v>
      </c>
      <c r="J9" s="10">
        <v>20.122413018881343</v>
      </c>
      <c r="L9">
        <f t="shared" ref="L9" si="71">K8-MIN(J8:J10)</f>
        <v>0.52851215642484206</v>
      </c>
      <c r="M9" s="11">
        <v>1.4021272321294</v>
      </c>
      <c r="O9">
        <f t="shared" ref="O9" si="72">N8-MIN(M8:M10)</f>
        <v>3.1097580331794106E-2</v>
      </c>
      <c r="P9">
        <f t="shared" si="13"/>
        <v>0.34041822790730802</v>
      </c>
      <c r="Q9">
        <f t="shared" si="14"/>
        <v>0.17475752618998514</v>
      </c>
      <c r="R9">
        <f t="shared" si="15"/>
        <v>0.34144559107599043</v>
      </c>
      <c r="S9">
        <f t="shared" si="16"/>
        <v>2.752426277454335E-2</v>
      </c>
      <c r="T9">
        <f t="shared" si="17"/>
        <v>12.367932638041596</v>
      </c>
      <c r="V9">
        <f t="shared" ref="V9" si="73">U8-MIN(T8:T10)</f>
        <v>0.1593646911090616</v>
      </c>
      <c r="W9">
        <f t="shared" si="18"/>
        <v>6.3492173295051861</v>
      </c>
      <c r="Y9">
        <f t="shared" ref="Y9" si="74">X8-MIN(W8:W10)</f>
        <v>7.24575434372845E-2</v>
      </c>
      <c r="Z9">
        <f t="shared" si="20"/>
        <v>12.405258366875742</v>
      </c>
      <c r="AB9">
        <f t="shared" ref="AB9" si="75">AA8-MIN(Z8:Z10)</f>
        <v>0.30458048564788598</v>
      </c>
      <c r="AC9">
        <f t="shared" si="22"/>
        <v>1</v>
      </c>
      <c r="AD9">
        <f t="shared" si="23"/>
        <v>8.0854256670526731E-2</v>
      </c>
      <c r="AF9">
        <f>AE8-MIN(AD8:AD10)</f>
        <v>7.5388289584664425E-4</v>
      </c>
    </row>
    <row r="10" spans="1:32" x14ac:dyDescent="0.3">
      <c r="C10" s="9" t="s">
        <v>10</v>
      </c>
      <c r="D10" s="10">
        <v>25.470362168814543</v>
      </c>
      <c r="F10" s="20">
        <f t="shared" ref="F10" si="76">MAX(F8:F9)</f>
        <v>0.6863108240265916</v>
      </c>
      <c r="G10" s="10">
        <v>24.213897985315828</v>
      </c>
      <c r="I10" s="20">
        <f t="shared" ref="I10" si="77">MAX(I8:I9)</f>
        <v>0.26771107423034124</v>
      </c>
      <c r="J10" s="10">
        <v>20.03386925810976</v>
      </c>
      <c r="L10" s="20">
        <f t="shared" ref="L10" si="78">MAX(L8:L9)</f>
        <v>0.96848055207810191</v>
      </c>
      <c r="M10" s="11">
        <v>1.4318192903258748</v>
      </c>
      <c r="O10" s="20">
        <f t="shared" ref="O10" si="79">MAX(O8:O9)</f>
        <v>3.2503102467113187E-2</v>
      </c>
      <c r="P10">
        <f t="shared" si="13"/>
        <v>0.33996746087579471</v>
      </c>
      <c r="Q10">
        <f t="shared" si="14"/>
        <v>0.17632292255212614</v>
      </c>
      <c r="R10">
        <f t="shared" si="15"/>
        <v>0.33994314319837377</v>
      </c>
      <c r="S10">
        <f t="shared" si="16"/>
        <v>2.8107128575441925E-2</v>
      </c>
      <c r="T10">
        <f t="shared" si="17"/>
        <v>12.09541771452367</v>
      </c>
      <c r="V10" s="20">
        <f t="shared" ref="V10" si="80">MAX(V8:V9)</f>
        <v>0.1593646911090616</v>
      </c>
      <c r="W10">
        <f t="shared" si="18"/>
        <v>6.2732456671573695</v>
      </c>
      <c r="Y10" s="20">
        <f t="shared" ref="Y10" si="81">MAX(Y8:Y9)</f>
        <v>7.421460289255144E-2</v>
      </c>
      <c r="Z10">
        <f t="shared" si="20"/>
        <v>12.094552536234266</v>
      </c>
      <c r="AB10" s="20">
        <f t="shared" ref="AB10" si="82">MAX(AB8:AB9)</f>
        <v>0.30458048564788598</v>
      </c>
      <c r="AC10">
        <f t="shared" si="22"/>
        <v>1</v>
      </c>
      <c r="AD10">
        <f t="shared" si="23"/>
        <v>8.2675937582481498E-2</v>
      </c>
      <c r="AF10" s="20">
        <f>MAX(AF8:AF9)</f>
        <v>1.0677980161081235E-3</v>
      </c>
    </row>
    <row r="11" spans="1:32" x14ac:dyDescent="0.3">
      <c r="A11" t="s">
        <v>32</v>
      </c>
      <c r="B11" t="s">
        <v>36</v>
      </c>
      <c r="C11" s="6" t="s">
        <v>11</v>
      </c>
      <c r="D11" s="7">
        <v>26.056307038856996</v>
      </c>
      <c r="E11" s="19">
        <f t="shared" ref="E11" si="83">AVERAGE(D11:D13)</f>
        <v>25.3063277103453</v>
      </c>
      <c r="F11">
        <f t="shared" ref="F11" si="84">MAX(D11:D13)-E11</f>
        <v>0.7499793285116958</v>
      </c>
      <c r="G11" s="7">
        <v>20.747321792348618</v>
      </c>
      <c r="H11" s="19">
        <f t="shared" ref="H11" si="85">AVERAGE(G11:G13)</f>
        <v>22.313426437459992</v>
      </c>
      <c r="I11">
        <f t="shared" ref="I11" si="86">MAX(G11:G13)-H11</f>
        <v>0.96702341266544067</v>
      </c>
      <c r="J11" s="7">
        <v>22.473639062349797</v>
      </c>
      <c r="K11" s="19">
        <f t="shared" ref="K11" si="87">AVERAGE(J11:J13)</f>
        <v>21.141859547538825</v>
      </c>
      <c r="L11">
        <f t="shared" ref="L11" si="88">MAX(J11:J13)-K11</f>
        <v>1.3317795148109717</v>
      </c>
      <c r="M11" s="8">
        <v>1.8607427330173429</v>
      </c>
      <c r="N11" s="19">
        <f t="shared" ref="N11" si="89">AVERAGE(M11:M13)</f>
        <v>1.8094112596710754</v>
      </c>
      <c r="O11">
        <f t="shared" ref="O11" si="90">MAX(M11:M13)-N11</f>
        <v>5.1331473346267531E-2</v>
      </c>
      <c r="P11">
        <f t="shared" si="13"/>
        <v>0.34778840147967161</v>
      </c>
      <c r="Q11">
        <f t="shared" si="14"/>
        <v>0.15107969876534563</v>
      </c>
      <c r="R11">
        <f t="shared" si="15"/>
        <v>0.38134218625133282</v>
      </c>
      <c r="S11">
        <f t="shared" si="16"/>
        <v>3.6527050303138756E-2</v>
      </c>
      <c r="T11">
        <f t="shared" si="17"/>
        <v>9.5213930112989793</v>
      </c>
      <c r="U11" s="19">
        <f t="shared" ref="U11" si="91">AVERAGE(T11:T13)</f>
        <v>9.5092076724576486</v>
      </c>
      <c r="V11">
        <f t="shared" ref="V11" si="92">MAX(T11:T13)-U11</f>
        <v>4.941571943502332E-2</v>
      </c>
      <c r="W11">
        <f t="shared" si="18"/>
        <v>4.1361045447560656</v>
      </c>
      <c r="X11" s="19">
        <f t="shared" ref="X11" si="93">AVERAGE(W11:W13)</f>
        <v>4.5808248633984094</v>
      </c>
      <c r="Y11">
        <f t="shared" ref="Y11" si="94">MAX(W11:W13)-X11</f>
        <v>0.22323300432314408</v>
      </c>
      <c r="Z11">
        <f t="shared" si="20"/>
        <v>10.439994006813198</v>
      </c>
      <c r="AA11" s="19">
        <f t="shared" si="8"/>
        <v>10.09503672074365</v>
      </c>
      <c r="AB11">
        <f t="shared" ref="AB11" si="95">MAX(Z11:Z13)-AA11</f>
        <v>0.34495728606954756</v>
      </c>
      <c r="AC11">
        <f t="shared" si="22"/>
        <v>1</v>
      </c>
      <c r="AD11">
        <f t="shared" si="23"/>
        <v>0.10502664881213349</v>
      </c>
      <c r="AE11" s="19">
        <f>AVERAGE(AD11:AD13)</f>
        <v>0.10516371244880825</v>
      </c>
      <c r="AF11">
        <f>MAX(AD11:AD13)-AE11</f>
        <v>6.8320104343573551E-4</v>
      </c>
    </row>
    <row r="12" spans="1:32" x14ac:dyDescent="0.3">
      <c r="C12" s="6" t="s">
        <v>12</v>
      </c>
      <c r="D12" s="7">
        <v>25.280063850469762</v>
      </c>
      <c r="F12">
        <f t="shared" ref="F12" si="96">E11-MIN(D11:D13)</f>
        <v>0.72371546863615066</v>
      </c>
      <c r="G12" s="7">
        <v>23.280449850125432</v>
      </c>
      <c r="I12">
        <f t="shared" ref="I12" si="97">H11-MIN(G11:G13)</f>
        <v>1.5661046451113734</v>
      </c>
      <c r="J12" s="7">
        <v>20.649233569780865</v>
      </c>
      <c r="L12">
        <f t="shared" ref="L12" si="98">K11-MIN(J11:J13)</f>
        <v>0.83915353705301854</v>
      </c>
      <c r="M12" s="8">
        <v>1.7982777708756856</v>
      </c>
      <c r="O12">
        <f t="shared" ref="O12" si="99">N11-MIN(M11:M13)</f>
        <v>4.019798455087753E-2</v>
      </c>
      <c r="P12">
        <f t="shared" si="13"/>
        <v>0.33742744060958035</v>
      </c>
      <c r="Q12">
        <f t="shared" si="14"/>
        <v>0.16952565664527319</v>
      </c>
      <c r="R12">
        <f t="shared" si="15"/>
        <v>0.35038490437922498</v>
      </c>
      <c r="S12">
        <f t="shared" si="16"/>
        <v>3.5300840589218722E-2</v>
      </c>
      <c r="T12">
        <f t="shared" si="17"/>
        <v>9.558623391892672</v>
      </c>
      <c r="V12">
        <f t="shared" ref="V12" si="100">U11-MIN(T11:T13)</f>
        <v>6.1601058276350429E-2</v>
      </c>
      <c r="W12">
        <f t="shared" si="18"/>
        <v>4.802312177717611</v>
      </c>
      <c r="Y12">
        <f t="shared" ref="Y12" si="101">X11-MIN(W11:W13)</f>
        <v>0.44472031864234385</v>
      </c>
      <c r="Z12">
        <f t="shared" si="20"/>
        <v>9.925681613548786</v>
      </c>
      <c r="AB12">
        <f t="shared" ref="AB12" si="102">AA11-MIN(Z11:Z13)</f>
        <v>0.17560217887468532</v>
      </c>
      <c r="AC12">
        <f t="shared" si="22"/>
        <v>1</v>
      </c>
      <c r="AD12">
        <f t="shared" si="23"/>
        <v>0.10461757504204727</v>
      </c>
      <c r="AF12">
        <f>AE11-MIN(AD11:AD13)</f>
        <v>5.4613740676097422E-4</v>
      </c>
    </row>
    <row r="13" spans="1:32" x14ac:dyDescent="0.3">
      <c r="C13" s="6" t="s">
        <v>13</v>
      </c>
      <c r="D13" s="7">
        <v>24.58261224170915</v>
      </c>
      <c r="F13" s="20">
        <f t="shared" ref="F13" si="103">MAX(F11:F12)</f>
        <v>0.7499793285116958</v>
      </c>
      <c r="G13" s="7">
        <v>22.912507669905928</v>
      </c>
      <c r="I13" s="20">
        <f t="shared" ref="I13" si="104">MAX(I11:I12)</f>
        <v>1.5661046451113734</v>
      </c>
      <c r="J13" s="7">
        <v>20.302706010485807</v>
      </c>
      <c r="L13" s="20">
        <f t="shared" ref="L13" si="105">MAX(L11:L12)</f>
        <v>1.3317795148109717</v>
      </c>
      <c r="M13" s="8">
        <v>1.7692132751201979</v>
      </c>
      <c r="O13" s="20">
        <f t="shared" ref="O13" si="106">MAX(O11:O12)</f>
        <v>5.1331473346267531E-2</v>
      </c>
      <c r="P13">
        <f t="shared" si="13"/>
        <v>0.32811815592243926</v>
      </c>
      <c r="Q13">
        <f t="shared" si="14"/>
        <v>0.16684634245200092</v>
      </c>
      <c r="R13">
        <f t="shared" si="15"/>
        <v>0.3445048785991856</v>
      </c>
      <c r="S13">
        <f t="shared" si="16"/>
        <v>3.4730294065157055E-2</v>
      </c>
      <c r="T13">
        <f t="shared" si="17"/>
        <v>9.4476066141812982</v>
      </c>
      <c r="V13" s="20">
        <f t="shared" ref="V13" si="107">MAX(V11:V12)</f>
        <v>6.1601058276350429E-2</v>
      </c>
      <c r="W13">
        <f t="shared" si="18"/>
        <v>4.8040578677215535</v>
      </c>
      <c r="Y13" s="20">
        <f t="shared" ref="Y13" si="108">MAX(Y11:Y12)</f>
        <v>0.44472031864234385</v>
      </c>
      <c r="Z13">
        <f t="shared" si="20"/>
        <v>9.9194345418689647</v>
      </c>
      <c r="AB13" s="20">
        <f t="shared" ref="AB13" si="109">MAX(AB11:AB12)</f>
        <v>0.34495728606954756</v>
      </c>
      <c r="AC13">
        <f t="shared" si="22"/>
        <v>1</v>
      </c>
      <c r="AD13">
        <f t="shared" si="23"/>
        <v>0.10584691349224398</v>
      </c>
      <c r="AF13" s="20">
        <f>MAX(AF11:AF12)</f>
        <v>6.8320104343573551E-4</v>
      </c>
    </row>
    <row r="14" spans="1:32" x14ac:dyDescent="0.3">
      <c r="A14" t="s">
        <v>32</v>
      </c>
      <c r="B14" t="s">
        <v>35</v>
      </c>
      <c r="C14" s="9" t="s">
        <v>14</v>
      </c>
      <c r="D14" s="10">
        <v>24.320013870063679</v>
      </c>
      <c r="E14" s="19">
        <f t="shared" ref="E14" si="110">AVERAGE(D14:D16)</f>
        <v>24.501905156286302</v>
      </c>
      <c r="F14">
        <f t="shared" ref="F14" si="111">MAX(D14:D16)-E14</f>
        <v>0.64408990029614088</v>
      </c>
      <c r="G14" s="10">
        <v>23.039879588361554</v>
      </c>
      <c r="H14" s="19">
        <f t="shared" ref="H14" si="112">AVERAGE(G14:G16)</f>
        <v>23.397660727472537</v>
      </c>
      <c r="I14">
        <f t="shared" ref="I14" si="113">MAX(G14:G16)-H14</f>
        <v>0.21183554974545871</v>
      </c>
      <c r="J14" s="10">
        <v>21.756107960000442</v>
      </c>
      <c r="K14" s="19">
        <f t="shared" ref="K14" si="114">AVERAGE(J14:J16)</f>
        <v>21.571195998530666</v>
      </c>
      <c r="L14">
        <f t="shared" ref="L14" si="115">MAX(J14:J16)-K14</f>
        <v>0.25376141999335999</v>
      </c>
      <c r="M14" s="11">
        <v>1.8378900269515219</v>
      </c>
      <c r="N14" s="19">
        <f t="shared" ref="N14" si="116">AVERAGE(M14:M16)</f>
        <v>1.8667984967607258</v>
      </c>
      <c r="O14">
        <f t="shared" ref="O14" si="117">MAX(M14:M16)-N14</f>
        <v>6.5968645342625365E-2</v>
      </c>
      <c r="P14">
        <f t="shared" si="13"/>
        <v>0.32461310558013451</v>
      </c>
      <c r="Q14">
        <f t="shared" si="14"/>
        <v>0.16777385065108502</v>
      </c>
      <c r="R14">
        <f t="shared" si="15"/>
        <v>0.36916681587566291</v>
      </c>
      <c r="S14">
        <f t="shared" si="16"/>
        <v>3.607844344888788E-2</v>
      </c>
      <c r="T14">
        <f t="shared" si="17"/>
        <v>8.9974254582244377</v>
      </c>
      <c r="U14" s="19">
        <f t="shared" ref="U14" si="118">AVERAGE(T14:T16)</f>
        <v>8.9257011580941654</v>
      </c>
      <c r="V14">
        <f t="shared" ref="V14" si="119">MAX(T14:T16)-U14</f>
        <v>7.1724300130272312E-2</v>
      </c>
      <c r="W14">
        <f t="shared" si="18"/>
        <v>4.650251912579578</v>
      </c>
      <c r="X14" s="19">
        <f t="shared" ref="X14" si="120">AVERAGE(W14:W16)</f>
        <v>4.6515485316087135</v>
      </c>
      <c r="Y14">
        <f t="shared" ref="Y14" si="121">MAX(W14:W16)-X14</f>
        <v>0.12154340321638735</v>
      </c>
      <c r="Z14">
        <f t="shared" si="20"/>
        <v>10.232337667190642</v>
      </c>
      <c r="AA14" s="19">
        <f t="shared" si="8"/>
        <v>9.9921689988128062</v>
      </c>
      <c r="AB14">
        <f t="shared" ref="AB14" si="122">MAX(Z14:Z16)-AA14</f>
        <v>0.24016866837783546</v>
      </c>
      <c r="AC14">
        <f t="shared" si="22"/>
        <v>1</v>
      </c>
      <c r="AD14">
        <f t="shared" si="23"/>
        <v>0.11114290467234848</v>
      </c>
      <c r="AE14" s="19">
        <f>AVERAGE(AD14:AD16)</f>
        <v>0.11204141529216229</v>
      </c>
      <c r="AF14">
        <f>MAX(AD14:AD16)-AE14</f>
        <v>9.9978175515208489E-4</v>
      </c>
    </row>
    <row r="15" spans="1:32" x14ac:dyDescent="0.3">
      <c r="C15" s="9" t="s">
        <v>15</v>
      </c>
      <c r="D15" s="10">
        <v>24.039706542212787</v>
      </c>
      <c r="F15">
        <f t="shared" ref="F15" si="123">E14-MIN(D14:D16)</f>
        <v>0.46219861407351459</v>
      </c>
      <c r="G15" s="10">
        <v>23.543606316838055</v>
      </c>
      <c r="I15">
        <f t="shared" ref="I15" si="124">H14-MIN(G14:G16)</f>
        <v>0.3577811391109833</v>
      </c>
      <c r="J15" s="10">
        <v>21.132522617067533</v>
      </c>
      <c r="L15">
        <f t="shared" ref="L15" si="125">K14-MIN(J14:J16)</f>
        <v>0.43867338146313273</v>
      </c>
      <c r="M15" s="11">
        <v>1.829738321227304</v>
      </c>
      <c r="O15">
        <f t="shared" ref="O15" si="126">N14-MIN(M14:M16)</f>
        <v>3.7060175533421891E-2</v>
      </c>
      <c r="P15">
        <f t="shared" si="13"/>
        <v>0.32087168369210872</v>
      </c>
      <c r="Q15">
        <f t="shared" si="14"/>
        <v>0.17144193288164786</v>
      </c>
      <c r="R15">
        <f t="shared" si="15"/>
        <v>0.35858555676900095</v>
      </c>
      <c r="S15">
        <f t="shared" si="16"/>
        <v>3.5918422528337483E-2</v>
      </c>
      <c r="T15">
        <f t="shared" si="17"/>
        <v>8.9333456512172873</v>
      </c>
      <c r="V15">
        <f t="shared" ref="V15" si="127">U14-MIN(T14:T16)</f>
        <v>7.9368793253395964E-2</v>
      </c>
      <c r="W15">
        <f t="shared" si="18"/>
        <v>4.7730919348251009</v>
      </c>
      <c r="Y15">
        <f t="shared" ref="Y15" si="128">X14-MIN(W14:W16)</f>
        <v>0.12024678418725188</v>
      </c>
      <c r="Z15">
        <f t="shared" si="20"/>
        <v>9.9833325499219363</v>
      </c>
      <c r="AB15">
        <f t="shared" ref="AB15" si="129">AA14-MIN(Z14:Z16)</f>
        <v>0.23133221948696558</v>
      </c>
      <c r="AC15">
        <f t="shared" si="22"/>
        <v>1</v>
      </c>
      <c r="AD15">
        <f t="shared" si="23"/>
        <v>0.111940144156824</v>
      </c>
      <c r="AF15">
        <f>AE14-MIN(AD14:AD16)</f>
        <v>8.9851061981380265E-4</v>
      </c>
    </row>
    <row r="16" spans="1:32" x14ac:dyDescent="0.3">
      <c r="C16" s="9" t="s">
        <v>16</v>
      </c>
      <c r="D16" s="10">
        <v>25.145995056582443</v>
      </c>
      <c r="F16" s="20">
        <f t="shared" ref="F16" si="130">MAX(F14:F15)</f>
        <v>0.64408990029614088</v>
      </c>
      <c r="G16" s="10">
        <v>23.609496277217996</v>
      </c>
      <c r="I16" s="20">
        <f t="shared" ref="I16" si="131">MAX(I14:I15)</f>
        <v>0.3577811391109833</v>
      </c>
      <c r="J16" s="10">
        <v>21.824957418524026</v>
      </c>
      <c r="L16" s="20">
        <f t="shared" ref="L16" si="132">MAX(L14:L15)</f>
        <v>0.43867338146313273</v>
      </c>
      <c r="M16" s="11">
        <v>1.9327671421033512</v>
      </c>
      <c r="O16" s="20">
        <f t="shared" ref="O16" si="133">MAX(O14:O15)</f>
        <v>6.5968645342625365E-2</v>
      </c>
      <c r="P16">
        <f t="shared" si="13"/>
        <v>0.33563794789885804</v>
      </c>
      <c r="Q16">
        <f t="shared" si="14"/>
        <v>0.17192173627340579</v>
      </c>
      <c r="R16">
        <f t="shared" si="15"/>
        <v>0.37033508252632696</v>
      </c>
      <c r="S16">
        <f t="shared" si="16"/>
        <v>3.7940915404991046E-2</v>
      </c>
      <c r="T16">
        <f t="shared" si="17"/>
        <v>8.8463323648407695</v>
      </c>
      <c r="V16" s="20">
        <f t="shared" ref="V16" si="134">MAX(V14:V15)</f>
        <v>7.9368793253395964E-2</v>
      </c>
      <c r="W16">
        <f t="shared" si="18"/>
        <v>4.5313017474214616</v>
      </c>
      <c r="Y16" s="20">
        <f t="shared" ref="Y16" si="135">MAX(Y14:Y15)</f>
        <v>0.12154340321638735</v>
      </c>
      <c r="Z16">
        <f t="shared" si="20"/>
        <v>9.7608367793258406</v>
      </c>
      <c r="AB16" s="20">
        <f t="shared" ref="AB16" si="136">MAX(AB14:AB15)</f>
        <v>0.24016866837783546</v>
      </c>
      <c r="AC16">
        <f t="shared" si="22"/>
        <v>1</v>
      </c>
      <c r="AD16">
        <f t="shared" si="23"/>
        <v>0.11304119704731437</v>
      </c>
      <c r="AF16" s="20">
        <f>MAX(AF14:AF15)</f>
        <v>9.9978175515208489E-4</v>
      </c>
    </row>
    <row r="17" spans="1:32" x14ac:dyDescent="0.3">
      <c r="A17" t="s">
        <v>32</v>
      </c>
      <c r="B17" t="s">
        <v>37</v>
      </c>
      <c r="C17" s="6" t="s">
        <v>17</v>
      </c>
      <c r="D17" s="7">
        <v>23.214083280742141</v>
      </c>
      <c r="E17" s="19">
        <f t="shared" ref="E17" si="137">AVERAGE(D17:D19)</f>
        <v>23.186606978177917</v>
      </c>
      <c r="F17">
        <f t="shared" ref="F17" si="138">MAX(D17:D19)-E17</f>
        <v>0.23410818998302929</v>
      </c>
      <c r="G17" s="7">
        <v>24.309535366986694</v>
      </c>
      <c r="H17" s="19">
        <f t="shared" ref="H17" si="139">AVERAGE(G17:G19)</f>
        <v>23.980722356069577</v>
      </c>
      <c r="I17">
        <f t="shared" ref="I17" si="140">MAX(G17:G19)-H17</f>
        <v>0.38386985883731484</v>
      </c>
      <c r="J17" s="7">
        <v>21.127733856147373</v>
      </c>
      <c r="K17" s="19">
        <f t="shared" ref="K17" si="141">AVERAGE(J17:J19)</f>
        <v>20.759765768673688</v>
      </c>
      <c r="L17">
        <f t="shared" ref="L17" si="142">MAX(J17:J19)-K17</f>
        <v>0.36796808747368459</v>
      </c>
      <c r="M17" s="8">
        <v>2.7949179763873637</v>
      </c>
      <c r="N17" s="19">
        <f t="shared" ref="N17" si="143">AVERAGE(M17:M19)</f>
        <v>2.7549930823568438</v>
      </c>
      <c r="O17">
        <f t="shared" ref="O17" si="144">MAX(M17:M19)-N17</f>
        <v>3.9924894030519908E-2</v>
      </c>
      <c r="P17">
        <f t="shared" si="13"/>
        <v>0.30985161880328538</v>
      </c>
      <c r="Q17">
        <f t="shared" si="14"/>
        <v>0.17701934337010708</v>
      </c>
      <c r="R17">
        <f t="shared" si="15"/>
        <v>0.35850429905396591</v>
      </c>
      <c r="S17">
        <f t="shared" si="16"/>
        <v>5.4865246928091319E-2</v>
      </c>
      <c r="T17">
        <f t="shared" si="17"/>
        <v>5.6475024929604318</v>
      </c>
      <c r="U17" s="19">
        <f t="shared" ref="U17" si="145">AVERAGE(T17:T19)</f>
        <v>5.7230391636843718</v>
      </c>
      <c r="V17">
        <f t="shared" ref="V17" si="146">MAX(T17:T19)-U17</f>
        <v>5.0627893581553174E-2</v>
      </c>
      <c r="W17">
        <f t="shared" si="18"/>
        <v>3.2264384702782074</v>
      </c>
      <c r="X17" s="19">
        <f t="shared" ref="X17" si="147">AVERAGE(W17:W19)</f>
        <v>3.2295139263217365</v>
      </c>
      <c r="Y17">
        <f t="shared" ref="Y17" si="148">MAX(W17:W19)-X17</f>
        <v>0.10324606319515395</v>
      </c>
      <c r="Z17">
        <f t="shared" si="20"/>
        <v>6.534269307560697</v>
      </c>
      <c r="AA17" s="19">
        <f t="shared" si="8"/>
        <v>6.5137224933582436</v>
      </c>
      <c r="AB17">
        <f t="shared" ref="AB17" si="149">MAX(Z17:Z19)-AA17</f>
        <v>5.4156755884072538E-2</v>
      </c>
      <c r="AC17">
        <f t="shared" si="22"/>
        <v>1</v>
      </c>
      <c r="AD17">
        <f t="shared" si="23"/>
        <v>0.1770694216153941</v>
      </c>
      <c r="AE17" s="19">
        <f>AVERAGE(AD17:AD19)</f>
        <v>0.17474823441660448</v>
      </c>
      <c r="AF17">
        <f>MAX(AD17:AD19)-AE17</f>
        <v>2.321187198789626E-3</v>
      </c>
    </row>
    <row r="18" spans="1:32" x14ac:dyDescent="0.3">
      <c r="C18" s="6" t="s">
        <v>18</v>
      </c>
      <c r="D18" s="7">
        <v>22.925022485630659</v>
      </c>
      <c r="F18">
        <f t="shared" ref="F18" si="150">E17-MIN(D17:D19)</f>
        <v>0.26158449254725724</v>
      </c>
      <c r="G18" s="7">
        <v>24.364592214906892</v>
      </c>
      <c r="I18">
        <f t="shared" ref="I18" si="151">H17-MIN(G17:G19)</f>
        <v>0.71268286975443473</v>
      </c>
      <c r="J18" s="7">
        <v>20.605487067534607</v>
      </c>
      <c r="L18">
        <f t="shared" ref="L18" si="152">K17-MIN(J17:J19)</f>
        <v>0.21368938633460743</v>
      </c>
      <c r="M18" s="8">
        <v>2.7118827237000467</v>
      </c>
      <c r="O18">
        <f t="shared" ref="O18" si="153">N17-MIN(M17:M19)</f>
        <v>4.3110358656797132E-2</v>
      </c>
      <c r="P18">
        <f t="shared" si="13"/>
        <v>0.30599335939175998</v>
      </c>
      <c r="Q18">
        <f t="shared" si="14"/>
        <v>0.17742026123709753</v>
      </c>
      <c r="R18">
        <f t="shared" si="15"/>
        <v>0.34964259527827546</v>
      </c>
      <c r="S18">
        <f t="shared" si="16"/>
        <v>5.3235234998970322E-2</v>
      </c>
      <c r="T18">
        <f t="shared" si="17"/>
        <v>5.7479479408267569</v>
      </c>
      <c r="V18">
        <f t="shared" ref="V18" si="154">U17-MIN(T17:T19)</f>
        <v>7.5536670723939991E-2</v>
      </c>
      <c r="W18">
        <f t="shared" si="18"/>
        <v>3.3327599895168905</v>
      </c>
      <c r="Y18">
        <f t="shared" ref="Y18" si="155">X17-MIN(W17:W19)</f>
        <v>0.1001706071516244</v>
      </c>
      <c r="Z18">
        <f t="shared" si="20"/>
        <v>6.5678792492423161</v>
      </c>
      <c r="AB18">
        <f t="shared" ref="AB18" si="156">AA17-MIN(Z17:Z19)</f>
        <v>7.4703570086525062E-2</v>
      </c>
      <c r="AC18">
        <f t="shared" si="22"/>
        <v>1</v>
      </c>
      <c r="AD18">
        <f t="shared" si="23"/>
        <v>0.17397513169824652</v>
      </c>
      <c r="AF18">
        <f>AE17-MIN(AD17:AD19)</f>
        <v>1.548084480431644E-3</v>
      </c>
    </row>
    <row r="19" spans="1:32" x14ac:dyDescent="0.3">
      <c r="C19" s="6" t="s">
        <v>19</v>
      </c>
      <c r="D19" s="7">
        <v>23.420715168160946</v>
      </c>
      <c r="F19" s="20">
        <f t="shared" ref="F19" si="157">MAX(F17:F18)</f>
        <v>0.26158449254725724</v>
      </c>
      <c r="G19" s="7">
        <v>23.268039486315143</v>
      </c>
      <c r="I19" s="20">
        <f t="shared" ref="I19" si="158">MAX(I17:I18)</f>
        <v>0.71268286975443473</v>
      </c>
      <c r="J19" s="7">
        <v>20.546076382339081</v>
      </c>
      <c r="L19" s="20">
        <f t="shared" ref="L19" si="159">MAX(L17:L18)</f>
        <v>0.36796808747368459</v>
      </c>
      <c r="M19" s="8">
        <v>2.7581785469831201</v>
      </c>
      <c r="O19" s="20">
        <f t="shared" ref="O19" si="160">MAX(O17:O18)</f>
        <v>4.3110358656797132E-2</v>
      </c>
      <c r="P19">
        <f t="shared" si="13"/>
        <v>0.31260965253818668</v>
      </c>
      <c r="Q19">
        <f t="shared" si="14"/>
        <v>0.16943528575090946</v>
      </c>
      <c r="R19">
        <f t="shared" si="15"/>
        <v>0.34863448971440586</v>
      </c>
      <c r="S19">
        <f t="shared" si="16"/>
        <v>5.4144038691108828E-2</v>
      </c>
      <c r="T19">
        <f t="shared" si="17"/>
        <v>5.773667057265925</v>
      </c>
      <c r="V19" s="20">
        <f t="shared" ref="V19" si="161">MAX(V17:V18)</f>
        <v>7.5536670723939991E-2</v>
      </c>
      <c r="W19">
        <f t="shared" si="18"/>
        <v>3.1293433191701121</v>
      </c>
      <c r="Y19" s="20">
        <f t="shared" ref="Y19" si="162">MAX(Y17:Y18)</f>
        <v>0.10324606319515395</v>
      </c>
      <c r="Z19">
        <f t="shared" si="20"/>
        <v>6.4390189232717185</v>
      </c>
      <c r="AB19" s="20">
        <f t="shared" ref="AB19" si="163">MAX(AB17:AB18)</f>
        <v>7.4703570086525062E-2</v>
      </c>
      <c r="AC19">
        <f t="shared" si="22"/>
        <v>1</v>
      </c>
      <c r="AD19">
        <f t="shared" si="23"/>
        <v>0.17320014993617283</v>
      </c>
      <c r="AF19" s="20">
        <f>MAX(AF17:AF18)</f>
        <v>2.321187198789626E-3</v>
      </c>
    </row>
    <row r="20" spans="1:32" x14ac:dyDescent="0.3">
      <c r="A20" t="s">
        <v>33</v>
      </c>
      <c r="B20" t="s">
        <v>36</v>
      </c>
      <c r="C20" s="9" t="s">
        <v>20</v>
      </c>
      <c r="D20" s="10">
        <v>24.233928117962616</v>
      </c>
      <c r="E20" s="19">
        <f t="shared" ref="E20" si="164">AVERAGE(D20:D22)</f>
        <v>24.254399283851416</v>
      </c>
      <c r="F20">
        <f t="shared" ref="F20" si="165">MAX(D20:D22)-E20</f>
        <v>0.25004143409235269</v>
      </c>
      <c r="G20" s="10">
        <v>19.61724241404735</v>
      </c>
      <c r="H20" s="19">
        <f t="shared" ref="H20" si="166">AVERAGE(G20:G22)</f>
        <v>21.393412924398415</v>
      </c>
      <c r="I20">
        <f t="shared" ref="I20" si="167">MAX(G20:G22)-H20</f>
        <v>1.8673793716213858</v>
      </c>
      <c r="J20" s="10">
        <v>20.203895943109917</v>
      </c>
      <c r="K20" s="19">
        <f t="shared" ref="K20" si="168">AVERAGE(J20:J22)</f>
        <v>20.224758674026663</v>
      </c>
      <c r="L20">
        <f t="shared" ref="L20" si="169">MAX(J20:J22)-K20</f>
        <v>0.37017871768592414</v>
      </c>
      <c r="M20" s="11">
        <v>2.6585955929360838</v>
      </c>
      <c r="N20" s="19">
        <f t="shared" ref="N20" si="170">AVERAGE(M20:M22)</f>
        <v>2.6343582085464221</v>
      </c>
      <c r="O20">
        <f t="shared" ref="O20" si="171">MAX(M20:M22)-N20</f>
        <v>2.423738438966172E-2</v>
      </c>
      <c r="P20">
        <f t="shared" si="13"/>
        <v>0.32346406991407656</v>
      </c>
      <c r="Q20">
        <f t="shared" si="14"/>
        <v>0.14285058593027847</v>
      </c>
      <c r="R20">
        <f t="shared" si="15"/>
        <v>0.34282822770111682</v>
      </c>
      <c r="S20">
        <f t="shared" si="16"/>
        <v>5.2189189421907166E-2</v>
      </c>
      <c r="T20">
        <f t="shared" si="17"/>
        <v>6.1979132747039341</v>
      </c>
      <c r="U20" s="19">
        <f t="shared" ref="U20" si="172">AVERAGE(T20:T22)</f>
        <v>6.2605555236576178</v>
      </c>
      <c r="V20">
        <f t="shared" ref="V20" si="173">MAX(T20:T22)-U20</f>
        <v>3.7747509777825705E-2</v>
      </c>
      <c r="W20">
        <f t="shared" si="18"/>
        <v>2.7371681283540852</v>
      </c>
      <c r="X20" s="19">
        <f t="shared" ref="X20" si="174">AVERAGE(W20:W22)</f>
        <v>3.0149876119260157</v>
      </c>
      <c r="Y20">
        <f t="shared" ref="Y20" si="175">MAX(W20:W22)-X20</f>
        <v>0.3118345513003602</v>
      </c>
      <c r="Z20">
        <f t="shared" si="20"/>
        <v>6.5689509934639778</v>
      </c>
      <c r="AA20" s="19">
        <f t="shared" si="8"/>
        <v>6.6362117104324012</v>
      </c>
      <c r="AB20">
        <f t="shared" ref="AB20" si="176">MAX(Z20:Z22)-AA20</f>
        <v>7.948840187220263E-2</v>
      </c>
      <c r="AC20">
        <f t="shared" si="22"/>
        <v>1</v>
      </c>
      <c r="AD20">
        <f t="shared" si="23"/>
        <v>0.16134462611495134</v>
      </c>
      <c r="AE20" s="19">
        <f>AVERAGE(AD20:AD22)</f>
        <v>0.15973838121770609</v>
      </c>
      <c r="AF20">
        <f>MAX(AD20:AD22)-AE20</f>
        <v>1.606244897245257E-3</v>
      </c>
    </row>
    <row r="21" spans="1:32" x14ac:dyDescent="0.3">
      <c r="C21" s="9" t="s">
        <v>21</v>
      </c>
      <c r="D21" s="10">
        <v>24.504440717943769</v>
      </c>
      <c r="F21">
        <f t="shared" ref="F21" si="177">E20-MIN(D20:D22)</f>
        <v>0.22957026820355253</v>
      </c>
      <c r="G21" s="10">
        <v>21.302204063128084</v>
      </c>
      <c r="I21">
        <f t="shared" ref="I21" si="178">H20-MIN(G20:G22)</f>
        <v>1.776170510351065</v>
      </c>
      <c r="J21" s="10">
        <v>20.594937391712588</v>
      </c>
      <c r="L21">
        <f t="shared" ref="L21" si="179">K20-MIN(J20:J22)</f>
        <v>0.34931598676918085</v>
      </c>
      <c r="M21" s="11">
        <v>2.6508329530860331</v>
      </c>
      <c r="O21">
        <f t="shared" ref="O21" si="180">N20-MIN(M20:M22)</f>
        <v>4.0712128929271785E-2</v>
      </c>
      <c r="P21">
        <f t="shared" si="13"/>
        <v>0.32707475597896113</v>
      </c>
      <c r="Q21">
        <f t="shared" si="14"/>
        <v>0.15512028998760682</v>
      </c>
      <c r="R21">
        <f t="shared" si="15"/>
        <v>0.34946358392942134</v>
      </c>
      <c r="S21">
        <f t="shared" si="16"/>
        <v>5.2036806004653047E-2</v>
      </c>
      <c r="T21">
        <f t="shared" si="17"/>
        <v>6.2854502628334767</v>
      </c>
      <c r="V21">
        <f t="shared" ref="V21" si="181">U20-MIN(T20:T22)</f>
        <v>6.2642248953683755E-2</v>
      </c>
      <c r="W21">
        <f t="shared" si="18"/>
        <v>2.9809725441975861</v>
      </c>
      <c r="Y21">
        <f t="shared" ref="Y21" si="182">X20-MIN(W20:W22)</f>
        <v>0.27781948357193054</v>
      </c>
      <c r="Z21">
        <f t="shared" si="20"/>
        <v>6.7157001123046038</v>
      </c>
      <c r="AB21">
        <f t="shared" ref="AB21" si="183">AA20-MIN(Z20:Z22)</f>
        <v>6.7260716968423395E-2</v>
      </c>
      <c r="AC21">
        <f t="shared" si="22"/>
        <v>1</v>
      </c>
      <c r="AD21">
        <f t="shared" si="23"/>
        <v>0.15909759176889909</v>
      </c>
      <c r="AF21">
        <f>AE20-MIN(AD20:AD22)</f>
        <v>9.654554484382627E-4</v>
      </c>
    </row>
    <row r="22" spans="1:32" x14ac:dyDescent="0.3">
      <c r="C22" s="9" t="s">
        <v>22</v>
      </c>
      <c r="D22" s="10">
        <v>24.024829015647864</v>
      </c>
      <c r="F22" s="20">
        <f t="shared" ref="F22" si="184">MAX(F20:F21)</f>
        <v>0.25004143409235269</v>
      </c>
      <c r="G22" s="10">
        <v>23.260792296019801</v>
      </c>
      <c r="I22" s="20">
        <f t="shared" ref="I22" si="185">MAX(I20:I21)</f>
        <v>1.8673793716213858</v>
      </c>
      <c r="J22" s="10">
        <v>19.875442687257483</v>
      </c>
      <c r="L22" s="20">
        <f t="shared" ref="L22" si="186">MAX(L20:L21)</f>
        <v>0.37017871768592414</v>
      </c>
      <c r="M22" s="11">
        <v>2.5936460796171503</v>
      </c>
      <c r="O22" s="20">
        <f t="shared" ref="O22" si="187">MAX(O20:O21)</f>
        <v>4.0712128929271785E-2</v>
      </c>
      <c r="P22">
        <f t="shared" si="13"/>
        <v>0.32067310485381556</v>
      </c>
      <c r="Q22">
        <f t="shared" si="14"/>
        <v>0.1693825125140708</v>
      </c>
      <c r="R22">
        <f t="shared" si="15"/>
        <v>0.3372548943250383</v>
      </c>
      <c r="S22">
        <f t="shared" si="16"/>
        <v>5.0914207073155492E-2</v>
      </c>
      <c r="T22">
        <f t="shared" si="17"/>
        <v>6.2983030334354435</v>
      </c>
      <c r="V22" s="20">
        <f t="shared" ref="V22" si="188">MAX(V20:V21)</f>
        <v>6.2642248953683755E-2</v>
      </c>
      <c r="W22">
        <f t="shared" si="18"/>
        <v>3.3268221632263759</v>
      </c>
      <c r="Y22" s="20">
        <f t="shared" ref="Y22" si="189">MAX(Y20:Y21)</f>
        <v>0.3118345513003602</v>
      </c>
      <c r="Z22">
        <f t="shared" si="20"/>
        <v>6.6239840255286211</v>
      </c>
      <c r="AB22" s="20">
        <f t="shared" ref="AB22" si="190">MAX(AB20:AB21)</f>
        <v>7.948840187220263E-2</v>
      </c>
      <c r="AC22">
        <f t="shared" si="22"/>
        <v>1</v>
      </c>
      <c r="AD22">
        <f t="shared" si="23"/>
        <v>0.15877292576926783</v>
      </c>
      <c r="AF22" s="20">
        <f>MAX(AF20:AF21)</f>
        <v>1.606244897245257E-3</v>
      </c>
    </row>
    <row r="23" spans="1:32" x14ac:dyDescent="0.3">
      <c r="A23" t="s">
        <v>34</v>
      </c>
      <c r="B23" t="s">
        <v>36</v>
      </c>
      <c r="C23" s="6" t="s">
        <v>23</v>
      </c>
      <c r="D23" s="7">
        <v>22.296139610794867</v>
      </c>
      <c r="E23" s="19">
        <f t="shared" ref="E23" si="191">AVERAGE(D23:D25)</f>
        <v>22.347357322743097</v>
      </c>
      <c r="F23">
        <f t="shared" ref="F23" si="192">MAX(D23:D25)-E23</f>
        <v>0.26819209021974899</v>
      </c>
      <c r="G23" s="7">
        <v>23.942580989941366</v>
      </c>
      <c r="H23" s="19">
        <f t="shared" ref="H23" si="193">AVERAGE(G23:G25)</f>
        <v>23.543733848494742</v>
      </c>
      <c r="I23">
        <f t="shared" ref="I23" si="194">MAX(G23:G25)-H23</f>
        <v>0.39884714144662325</v>
      </c>
      <c r="J23" s="7">
        <v>21.410941067330207</v>
      </c>
      <c r="K23" s="19">
        <f t="shared" ref="K23" si="195">AVERAGE(J23:J25)</f>
        <v>20.938991100651531</v>
      </c>
      <c r="L23">
        <f t="shared" ref="L23" si="196">MAX(J23:J25)-K23</f>
        <v>0.47194996667867528</v>
      </c>
      <c r="M23" s="8">
        <v>3.7053523769248282</v>
      </c>
      <c r="N23" s="19">
        <f t="shared" ref="N23" si="197">AVERAGE(M23:M25)</f>
        <v>3.7058444076548418</v>
      </c>
      <c r="O23">
        <f t="shared" ref="O23" si="198">MAX(M23:M25)-N23</f>
        <v>7.1277516523688966E-2</v>
      </c>
      <c r="P23">
        <f t="shared" si="13"/>
        <v>0.29759930073137836</v>
      </c>
      <c r="Q23">
        <f t="shared" si="14"/>
        <v>0.1743472222501137</v>
      </c>
      <c r="R23">
        <f t="shared" si="15"/>
        <v>0.36330987846079799</v>
      </c>
      <c r="S23">
        <f t="shared" si="16"/>
        <v>7.2737402254052758E-2</v>
      </c>
      <c r="T23">
        <f t="shared" si="17"/>
        <v>4.0914205279416178</v>
      </c>
      <c r="U23" s="19">
        <f t="shared" ref="U23" si="199">AVERAGE(T23:T25)</f>
        <v>4.1007108049947112</v>
      </c>
      <c r="V23">
        <f t="shared" ref="V23" si="200">MAX(T23:T25)-U23</f>
        <v>3.8823007140447174E-2</v>
      </c>
      <c r="W23">
        <f t="shared" si="18"/>
        <v>2.396940457691414</v>
      </c>
      <c r="X23" s="19">
        <f t="shared" ref="X23" si="201">AVERAGE(W23:W25)</f>
        <v>2.3577035837136817</v>
      </c>
      <c r="Y23">
        <f t="shared" ref="Y23" si="202">MAX(W23:W25)-X23</f>
        <v>5.8863416997469553E-2</v>
      </c>
      <c r="Z23">
        <f t="shared" si="20"/>
        <v>4.9948151460214572</v>
      </c>
      <c r="AA23" s="19">
        <f t="shared" si="8"/>
        <v>4.8849287573765805</v>
      </c>
      <c r="AB23">
        <f t="shared" ref="AB23" si="203">MAX(Z23:Z25)-AA23</f>
        <v>0.10988638864487665</v>
      </c>
      <c r="AC23">
        <f t="shared" si="22"/>
        <v>1</v>
      </c>
      <c r="AD23">
        <f t="shared" si="23"/>
        <v>0.24441388832330496</v>
      </c>
      <c r="AE23" s="19">
        <f>AVERAGE(AD23:AD25)</f>
        <v>0.24387204403354282</v>
      </c>
      <c r="AF23">
        <f>MAX(AD23:AD25)-AE23</f>
        <v>1.7571035007998004E-3</v>
      </c>
    </row>
    <row r="24" spans="1:32" x14ac:dyDescent="0.3">
      <c r="C24" s="6" t="s">
        <v>24</v>
      </c>
      <c r="D24" s="7">
        <v>22.130382944471577</v>
      </c>
      <c r="F24">
        <f t="shared" ref="F24" si="204">E23-MIN(D23:D25)</f>
        <v>0.21697437827151944</v>
      </c>
      <c r="G24" s="7">
        <v>23.680698008587473</v>
      </c>
      <c r="I24">
        <f t="shared" ref="I24" si="205">H23-MIN(G23:G25)</f>
        <v>0.53581130153934353</v>
      </c>
      <c r="J24" s="7">
        <v>20.592292350953517</v>
      </c>
      <c r="L24">
        <f t="shared" ref="L24" si="206">K23-MIN(J23:J25)</f>
        <v>0.34669874969801384</v>
      </c>
      <c r="M24" s="8">
        <v>3.635058921861166</v>
      </c>
      <c r="O24">
        <f t="shared" ref="O24" si="207">N23-MIN(M23:M25)</f>
        <v>7.0785485793675829E-2</v>
      </c>
      <c r="P24">
        <f t="shared" si="13"/>
        <v>0.29538685190164943</v>
      </c>
      <c r="Q24">
        <f t="shared" si="14"/>
        <v>0.17244021939303614</v>
      </c>
      <c r="R24">
        <f t="shared" si="15"/>
        <v>0.34941870176223028</v>
      </c>
      <c r="S24">
        <f t="shared" si="16"/>
        <v>7.1357516403348281E-2</v>
      </c>
      <c r="T24">
        <f t="shared" si="17"/>
        <v>4.1395338121351584</v>
      </c>
      <c r="V24">
        <f t="shared" ref="V24" si="208">U23-MIN(T23:T25)</f>
        <v>2.9532730087354686E-2</v>
      </c>
      <c r="W24">
        <f t="shared" si="18"/>
        <v>2.4165670007111513</v>
      </c>
      <c r="Y24">
        <f t="shared" ref="Y24" si="209">X23-MIN(W23:W25)</f>
        <v>9.8100290975201787E-2</v>
      </c>
      <c r="Z24">
        <f t="shared" si="20"/>
        <v>4.8967329494364886</v>
      </c>
      <c r="AB24">
        <f t="shared" ref="AB24" si="210">AA23-MIN(Z23:Z25)</f>
        <v>0.12169058070478567</v>
      </c>
      <c r="AC24">
        <f t="shared" si="22"/>
        <v>1</v>
      </c>
      <c r="AD24">
        <f t="shared" si="23"/>
        <v>0.24157309624298084</v>
      </c>
      <c r="AF24">
        <f>AE23-MIN(AD23:AD25)</f>
        <v>2.2989477905619726E-3</v>
      </c>
    </row>
    <row r="25" spans="1:32" x14ac:dyDescent="0.3">
      <c r="C25" s="6" t="s">
        <v>25</v>
      </c>
      <c r="D25" s="7">
        <v>22.615549412962846</v>
      </c>
      <c r="F25" s="20">
        <f t="shared" ref="F25" si="211">MAX(F23:F24)</f>
        <v>0.26819209021974899</v>
      </c>
      <c r="G25" s="7">
        <v>23.007922546955399</v>
      </c>
      <c r="I25" s="20">
        <f t="shared" ref="I25" si="212">MAX(I23:I24)</f>
        <v>0.53581130153934353</v>
      </c>
      <c r="J25" s="7">
        <v>20.813739883670866</v>
      </c>
      <c r="L25" s="20">
        <f t="shared" ref="L25" si="213">MAX(L23:L24)</f>
        <v>0.47194996667867528</v>
      </c>
      <c r="M25" s="8">
        <v>3.7771219241785308</v>
      </c>
      <c r="O25" s="20">
        <f t="shared" ref="O25" si="214">MAX(O23:O24)</f>
        <v>7.1277516523688966E-2</v>
      </c>
      <c r="P25">
        <f t="shared" si="13"/>
        <v>0.30186264566154358</v>
      </c>
      <c r="Q25">
        <f t="shared" si="14"/>
        <v>0.16754114301597936</v>
      </c>
      <c r="R25">
        <f t="shared" si="15"/>
        <v>0.35317631689666007</v>
      </c>
      <c r="S25">
        <f t="shared" si="16"/>
        <v>7.4146264326306277E-2</v>
      </c>
      <c r="T25">
        <f t="shared" si="17"/>
        <v>4.0711780749073565</v>
      </c>
      <c r="V25" s="20">
        <f t="shared" ref="V25" si="215">MAX(V23:V24)</f>
        <v>3.8823007140447174E-2</v>
      </c>
      <c r="W25">
        <f t="shared" si="18"/>
        <v>2.2596032927384799</v>
      </c>
      <c r="Y25" s="20">
        <f t="shared" ref="Y25" si="216">MAX(Y23:Y24)</f>
        <v>9.8100290975201787E-2</v>
      </c>
      <c r="Z25">
        <f t="shared" si="20"/>
        <v>4.7632381766717948</v>
      </c>
      <c r="AB25" s="20">
        <f t="shared" ref="AB25" si="217">MAX(AB23:AB24)</f>
        <v>0.12169058070478567</v>
      </c>
      <c r="AC25">
        <f t="shared" si="22"/>
        <v>1</v>
      </c>
      <c r="AD25">
        <f t="shared" si="23"/>
        <v>0.24562914753434262</v>
      </c>
      <c r="AF25" s="20">
        <f>MAX(AF23:AF24)</f>
        <v>2.2989477905619726E-3</v>
      </c>
    </row>
    <row r="26" spans="1:32" x14ac:dyDescent="0.3">
      <c r="A26" t="s">
        <v>38</v>
      </c>
      <c r="B26" t="s">
        <v>36</v>
      </c>
      <c r="C26" s="9" t="s">
        <v>26</v>
      </c>
      <c r="D26" s="10">
        <v>8.7896682882873822</v>
      </c>
      <c r="E26" s="19">
        <f t="shared" ref="E26" si="218">AVERAGE(D26:D28)</f>
        <v>8.884155747196802</v>
      </c>
      <c r="F26">
        <f t="shared" ref="F26" si="219">MAX(D26:D28)-E26</f>
        <v>0.15517262474667426</v>
      </c>
      <c r="G26" s="10">
        <v>24.540143423377103</v>
      </c>
      <c r="H26" s="19">
        <f t="shared" ref="H26" si="220">AVERAGE(G26:G28)</f>
        <v>24.451038595523944</v>
      </c>
      <c r="I26">
        <f t="shared" ref="I26" si="221">MAX(G26:G28)-H26</f>
        <v>8.9104827853159208E-2</v>
      </c>
      <c r="J26" s="10">
        <v>24.75175191271731</v>
      </c>
      <c r="K26" s="19">
        <f t="shared" ref="K26" si="222">AVERAGE(J26:J28)</f>
        <v>22.002530966308203</v>
      </c>
      <c r="L26">
        <f t="shared" ref="L26" si="223">MAX(J26:J28)-K26</f>
        <v>2.7492209464091069</v>
      </c>
      <c r="M26" s="12">
        <v>13.675199238448005</v>
      </c>
      <c r="N26" s="19">
        <f t="shared" ref="N26" si="224">AVERAGE(M26:M28)</f>
        <v>13.629117035790832</v>
      </c>
      <c r="O26">
        <f t="shared" ref="O26" si="225">MAX(M26:M28)-N26</f>
        <v>0.12860795628709809</v>
      </c>
      <c r="P26">
        <f t="shared" si="13"/>
        <v>0.117320719277728</v>
      </c>
      <c r="Q26">
        <f t="shared" si="14"/>
        <v>0.17869860568844512</v>
      </c>
      <c r="R26">
        <f t="shared" si="15"/>
        <v>0.41999816592939965</v>
      </c>
      <c r="S26">
        <f t="shared" si="16"/>
        <v>0.26844908843375254</v>
      </c>
      <c r="T26">
        <f t="shared" si="17"/>
        <v>1</v>
      </c>
      <c r="U26" s="19">
        <f t="shared" ref="U26" si="226">AVERAGE(T26:T28)</f>
        <v>1</v>
      </c>
      <c r="V26">
        <f t="shared" ref="V26" si="227">MAX(T26:T28)-U26</f>
        <v>0</v>
      </c>
      <c r="W26">
        <f t="shared" si="18"/>
        <v>1.5231632297226207</v>
      </c>
      <c r="X26" s="19">
        <f t="shared" ref="X26" si="228">AVERAGE(W26:W28)</f>
        <v>1.5017253163282962</v>
      </c>
      <c r="Y26">
        <f t="shared" ref="Y26" si="229">MAX(W26:W28)-X26</f>
        <v>2.1437913394324548E-2</v>
      </c>
      <c r="Z26">
        <f t="shared" si="20"/>
        <v>3.5799146861276663</v>
      </c>
      <c r="AA26" s="19">
        <f t="shared" si="8"/>
        <v>3.1509530087127815</v>
      </c>
      <c r="AB26">
        <f t="shared" ref="AB26" si="230">MAX(Z26:Z28)-AA26</f>
        <v>0.42896167741488478</v>
      </c>
      <c r="AC26">
        <f t="shared" si="22"/>
        <v>2.2881643590870357</v>
      </c>
      <c r="AD26">
        <f>1-(T26/AC26)</f>
        <v>0.56296845721388911</v>
      </c>
      <c r="AE26" s="19">
        <f>AVERAGE(AD26:AD28)</f>
        <v>0.55668934799159153</v>
      </c>
      <c r="AF26">
        <f>MAX(AD26:AD28)-AE26</f>
        <v>7.2300402794870378E-3</v>
      </c>
    </row>
    <row r="27" spans="1:32" x14ac:dyDescent="0.3">
      <c r="C27" s="9" t="s">
        <v>27</v>
      </c>
      <c r="D27" s="10">
        <v>9.0393283719434763</v>
      </c>
      <c r="F27">
        <f t="shared" ref="F27" si="231">E26-MIN(D26:D28)</f>
        <v>9.4487458909419786E-2</v>
      </c>
      <c r="G27" s="10">
        <v>24.46000203885821</v>
      </c>
      <c r="I27">
        <f t="shared" ref="I27" si="232">H26-MIN(G26:G28)</f>
        <v>9.8068271187425893E-2</v>
      </c>
      <c r="J27" s="10">
        <v>20.677790540054168</v>
      </c>
      <c r="L27">
        <f t="shared" ref="L27" si="233">K26-MIN(J26:J28)</f>
        <v>1.4244805201550648</v>
      </c>
      <c r="M27" s="12">
        <v>13.454426876846556</v>
      </c>
      <c r="O27">
        <f t="shared" ref="O27" si="234">N26-MIN(M26:M28)</f>
        <v>0.17469015894427642</v>
      </c>
      <c r="P27">
        <f t="shared" si="13"/>
        <v>0.12065307490581255</v>
      </c>
      <c r="Q27">
        <f t="shared" si="14"/>
        <v>0.17811502500497506</v>
      </c>
      <c r="R27">
        <f t="shared" si="15"/>
        <v>0.35086947109521266</v>
      </c>
      <c r="S27">
        <f t="shared" si="16"/>
        <v>0.26411524742786446</v>
      </c>
      <c r="T27">
        <f t="shared" si="17"/>
        <v>1</v>
      </c>
      <c r="V27">
        <f t="shared" ref="V27" si="235">U26-MIN(T26:T28)</f>
        <v>0</v>
      </c>
      <c r="W27">
        <f t="shared" si="18"/>
        <v>1.4762576514856336</v>
      </c>
      <c r="Y27">
        <f t="shared" ref="Y27" si="236">X26-MIN(W26:W28)</f>
        <v>2.5467664842662607E-2</v>
      </c>
      <c r="Z27">
        <f t="shared" si="20"/>
        <v>2.9080856113208706</v>
      </c>
      <c r="AB27">
        <f t="shared" ref="AB27" si="237">AA26-MIN(Z26:Z28)</f>
        <v>0.24286739739191088</v>
      </c>
      <c r="AC27">
        <f t="shared" si="22"/>
        <v>2.1890469648953848</v>
      </c>
      <c r="AD27">
        <f t="shared" ref="AD27:AD28" si="238">1-(T27/AC27)</f>
        <v>0.54318019848980703</v>
      </c>
      <c r="AF27">
        <f>AE26-MIN(AD26:AD28)</f>
        <v>1.3509149501784501E-2</v>
      </c>
    </row>
    <row r="28" spans="1:32" ht="15" thickBot="1" x14ac:dyDescent="0.35">
      <c r="C28" s="13" t="s">
        <v>28</v>
      </c>
      <c r="D28" s="14">
        <v>8.8234705813595529</v>
      </c>
      <c r="F28" s="20">
        <f t="shared" ref="F28" si="239">MAX(F26:F27)</f>
        <v>0.15517262474667426</v>
      </c>
      <c r="G28" s="14">
        <v>24.352970324336518</v>
      </c>
      <c r="I28" s="20">
        <f t="shared" ref="I28" si="240">MAX(I26:I27)</f>
        <v>9.8068271187425893E-2</v>
      </c>
      <c r="J28" s="14">
        <v>20.578050446153139</v>
      </c>
      <c r="L28" s="20">
        <f t="shared" ref="L28" si="241">MAX(L26:L27)</f>
        <v>2.7492209464091069</v>
      </c>
      <c r="M28" s="15">
        <v>13.757724992077931</v>
      </c>
      <c r="O28" s="20">
        <f t="shared" ref="O28" si="242">MAX(O26:O27)</f>
        <v>0.17469015894427642</v>
      </c>
      <c r="P28">
        <f t="shared" si="13"/>
        <v>0.11777189777575484</v>
      </c>
      <c r="Q28">
        <f t="shared" si="14"/>
        <v>0.17733563191751453</v>
      </c>
      <c r="R28">
        <f t="shared" si="15"/>
        <v>0.34917703911481068</v>
      </c>
      <c r="S28">
        <f t="shared" si="16"/>
        <v>0.27006909871279666</v>
      </c>
      <c r="T28">
        <f t="shared" ref="T28" si="243">P28/MIN(P28:S28)</f>
        <v>1</v>
      </c>
      <c r="V28" s="20">
        <f t="shared" ref="V28" si="244">MAX(V26:V27)</f>
        <v>0</v>
      </c>
      <c r="W28">
        <f t="shared" ref="W28" si="245">Q28/MIN(P28:S28)</f>
        <v>1.505755067776634</v>
      </c>
      <c r="Y28" s="20">
        <f t="shared" ref="Y28" si="246">MAX(Y26:Y27)</f>
        <v>2.5467664842662607E-2</v>
      </c>
      <c r="Z28">
        <f t="shared" ref="Z28" si="247">R28/MIN(P28:S28)</f>
        <v>2.9648587286898094</v>
      </c>
      <c r="AB28" s="20">
        <f t="shared" ref="AB28" si="248">MAX(AB26:AB27)</f>
        <v>0.42896167741488478</v>
      </c>
      <c r="AC28">
        <f t="shared" ref="AC28" si="249">S28/MIN(P28:S28)</f>
        <v>2.2931540020440644</v>
      </c>
      <c r="AD28">
        <f t="shared" si="238"/>
        <v>0.56391938827107857</v>
      </c>
      <c r="AF28" s="20">
        <f>MAX(AF26:AF27)</f>
        <v>1.3509149501784501E-2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Austin Ferrenti</dc:creator>
  <cp:lastModifiedBy>Austin Ferrenti</cp:lastModifiedBy>
  <dcterms:created xsi:type="dcterms:W3CDTF">2022-09-21T12:19:24Z</dcterms:created>
  <dcterms:modified xsi:type="dcterms:W3CDTF">2022-11-17T01:33:23Z</dcterms:modified>
</cp:coreProperties>
</file>