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livejohnshopkins-my.sharepoint.com/personal/aneill1_jh_edu/Documents/"/>
    </mc:Choice>
  </mc:AlternateContent>
  <xr:revisionPtr revIDLastSave="327" documentId="8_{B16CA1E8-2CE9-4C5A-B889-7CECBA654505}" xr6:coauthVersionLast="47" xr6:coauthVersionMax="47" xr10:uidLastSave="{5BEFDF74-7CC2-40E7-8D70-DB3B1EC5B4C6}"/>
  <bookViews>
    <workbookView xWindow="28680" yWindow="-120" windowWidth="29040" windowHeight="15720" xr2:uid="{185F00B5-E0BC-4C58-9DCA-EEA1C18F1656}"/>
  </bookViews>
  <sheets>
    <sheet name="Truncated" sheetId="1" r:id="rId1"/>
    <sheet name="Raw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P2" i="1" l="1"/>
  <c r="P4" i="1"/>
  <c r="P5" i="1"/>
  <c r="P6" i="1"/>
  <c r="P7" i="1"/>
  <c r="P8" i="1"/>
  <c r="P9" i="1"/>
  <c r="P10" i="1"/>
  <c r="P12" i="1"/>
  <c r="P3" i="1"/>
  <c r="M13" i="2" l="1"/>
  <c r="N12" i="2"/>
  <c r="M12" i="2"/>
  <c r="M11" i="2"/>
  <c r="N10" i="2"/>
  <c r="M10" i="2"/>
  <c r="N9" i="2"/>
  <c r="M9" i="2"/>
  <c r="N8" i="2"/>
  <c r="M8" i="2"/>
  <c r="N7" i="2"/>
  <c r="M7" i="2"/>
  <c r="N6" i="2"/>
  <c r="M6" i="2"/>
  <c r="N5" i="2"/>
  <c r="M5" i="2"/>
  <c r="N4" i="2"/>
  <c r="M4" i="2"/>
  <c r="N3" i="2"/>
  <c r="M3" i="2"/>
  <c r="N2" i="2"/>
  <c r="M2" i="2"/>
  <c r="M13" i="1" l="1"/>
  <c r="M11" i="1"/>
  <c r="M12" i="1"/>
  <c r="M9" i="1"/>
  <c r="M10" i="1"/>
  <c r="M8" i="1"/>
  <c r="M6" i="1"/>
  <c r="M7" i="1"/>
  <c r="M5" i="1"/>
  <c r="M4" i="1"/>
  <c r="M3" i="1"/>
  <c r="M2" i="1"/>
</calcChain>
</file>

<file path=xl/sharedStrings.xml><?xml version="1.0" encoding="utf-8"?>
<sst xmlns="http://schemas.openxmlformats.org/spreadsheetml/2006/main" count="101" uniqueCount="35">
  <si>
    <t>Sample</t>
  </si>
  <si>
    <t>Dopant</t>
  </si>
  <si>
    <t>x</t>
  </si>
  <si>
    <t>form</t>
  </si>
  <si>
    <t>mse</t>
  </si>
  <si>
    <t>A</t>
  </si>
  <si>
    <t>gam</t>
  </si>
  <si>
    <t>A err</t>
  </si>
  <si>
    <t>gam err</t>
  </si>
  <si>
    <t xml:space="preserve">x0 </t>
  </si>
  <si>
    <t>x0 err</t>
  </si>
  <si>
    <t>mse after</t>
  </si>
  <si>
    <t>del mse</t>
  </si>
  <si>
    <t>G</t>
  </si>
  <si>
    <t>L</t>
  </si>
  <si>
    <t>ANN031</t>
  </si>
  <si>
    <t>Zr</t>
  </si>
  <si>
    <t>ANN023</t>
  </si>
  <si>
    <t>ANN033A (L)</t>
  </si>
  <si>
    <t>ANN033B (D)</t>
  </si>
  <si>
    <t>ANN018A (D)</t>
  </si>
  <si>
    <t>ANN018C (L)</t>
  </si>
  <si>
    <t>ANN024</t>
  </si>
  <si>
    <t>g</t>
  </si>
  <si>
    <t>ANN035A (L)</t>
  </si>
  <si>
    <t>Ge</t>
  </si>
  <si>
    <t>ANN035B (D)</t>
  </si>
  <si>
    <t>ANN036</t>
  </si>
  <si>
    <t>ANN027</t>
  </si>
  <si>
    <t>ANN028</t>
  </si>
  <si>
    <t>freq</t>
  </si>
  <si>
    <t>Bohr</t>
  </si>
  <si>
    <t>h</t>
  </si>
  <si>
    <t>FOM</t>
  </si>
  <si>
    <t>EPR mmol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</si>
</sst>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11" fontId="1" fillId="0" borderId="0" xfId="0" applyNumberFormat="1" applyFont="1"/>
    <xf numFmtId="2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8479A5-9893-45CA-BC57-4F0D1CD4323C}">
  <dimension ref="A1:P13"/>
  <sheetViews>
    <sheetView tabSelected="1" workbookViewId="0">
      <selection activeCell="Q6" sqref="Q6"/>
    </sheetView>
  </sheetViews>
  <sheetFormatPr defaultColWidth="14.6328125" defaultRowHeight="15.5" x14ac:dyDescent="0.35"/>
  <cols>
    <col min="1" max="16384" width="14.6328125" style="1"/>
  </cols>
  <sheetData>
    <row r="1" spans="1:16" x14ac:dyDescent="0.35">
      <c r="A1" s="1" t="s">
        <v>0</v>
      </c>
      <c r="B1" s="1" t="s">
        <v>1</v>
      </c>
      <c r="C1" s="1" t="s">
        <v>3</v>
      </c>
      <c r="D1" s="1" t="s">
        <v>2</v>
      </c>
      <c r="E1" s="1" t="s">
        <v>4</v>
      </c>
      <c r="F1" s="1" t="s">
        <v>5</v>
      </c>
      <c r="G1" s="1" t="s">
        <v>7</v>
      </c>
      <c r="H1" s="1" t="s">
        <v>6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23</v>
      </c>
      <c r="O1" s="1" t="s">
        <v>34</v>
      </c>
      <c r="P1" s="1" t="s">
        <v>33</v>
      </c>
    </row>
    <row r="2" spans="1:16" x14ac:dyDescent="0.35">
      <c r="A2" s="1" t="s">
        <v>20</v>
      </c>
      <c r="B2" s="1">
        <v>0</v>
      </c>
      <c r="C2" s="1" t="s">
        <v>13</v>
      </c>
      <c r="D2" s="1">
        <v>0</v>
      </c>
      <c r="E2" s="1">
        <v>357.03750582323499</v>
      </c>
      <c r="F2" s="3">
        <v>-15500</v>
      </c>
      <c r="G2" s="3">
        <v>400</v>
      </c>
      <c r="H2" s="3">
        <v>67</v>
      </c>
      <c r="I2" s="3">
        <v>1</v>
      </c>
      <c r="J2" s="3">
        <v>3381</v>
      </c>
      <c r="K2" s="3">
        <v>1</v>
      </c>
      <c r="L2" s="1">
        <v>335.47023912150598</v>
      </c>
      <c r="M2" s="1">
        <f>E2-L2</f>
        <v>21.567266701729011</v>
      </c>
      <c r="N2" s="3">
        <v>2.0680838478408248</v>
      </c>
      <c r="O2" s="1">
        <v>0.14968750630705785</v>
      </c>
      <c r="P2" s="1">
        <f>0</f>
        <v>0</v>
      </c>
    </row>
    <row r="3" spans="1:16" x14ac:dyDescent="0.35">
      <c r="A3" s="1" t="s">
        <v>21</v>
      </c>
      <c r="B3" s="1">
        <v>0</v>
      </c>
      <c r="C3" s="1" t="s">
        <v>14</v>
      </c>
      <c r="D3" s="1">
        <v>0</v>
      </c>
      <c r="E3" s="1">
        <v>357.03750582323499</v>
      </c>
      <c r="F3" s="3">
        <v>540000</v>
      </c>
      <c r="G3" s="3">
        <v>50000</v>
      </c>
      <c r="H3" s="3">
        <v>32</v>
      </c>
      <c r="I3" s="3">
        <v>1</v>
      </c>
      <c r="J3" s="3">
        <v>3497.7</v>
      </c>
      <c r="K3" s="3">
        <v>0.8</v>
      </c>
      <c r="L3" s="1">
        <v>244.72984805087501</v>
      </c>
      <c r="M3" s="1">
        <f>E3-L3</f>
        <v>112.30765777235999</v>
      </c>
      <c r="N3" s="3">
        <v>1.9990826799181829</v>
      </c>
      <c r="O3" s="1">
        <v>0.15843329319241403</v>
      </c>
      <c r="P3" s="1">
        <f>F3/(H3^2*O3*10^3)</f>
        <v>3.3284907444267517</v>
      </c>
    </row>
    <row r="4" spans="1:16" x14ac:dyDescent="0.35">
      <c r="A4" s="1" t="s">
        <v>15</v>
      </c>
      <c r="B4" s="1" t="s">
        <v>16</v>
      </c>
      <c r="C4" s="1" t="s">
        <v>14</v>
      </c>
      <c r="D4" s="1">
        <v>0.01</v>
      </c>
      <c r="E4" s="1">
        <v>302.191929819015</v>
      </c>
      <c r="F4" s="3">
        <v>2000000</v>
      </c>
      <c r="G4" s="3">
        <v>500000</v>
      </c>
      <c r="H4" s="3">
        <v>150</v>
      </c>
      <c r="I4" s="3">
        <v>20</v>
      </c>
      <c r="J4" s="3">
        <v>3510</v>
      </c>
      <c r="K4" s="3">
        <v>10</v>
      </c>
      <c r="L4" s="1">
        <v>285.86161141521302</v>
      </c>
      <c r="M4" s="1">
        <f>E4-L4</f>
        <v>16.330318403801982</v>
      </c>
      <c r="N4" s="3">
        <v>1.9920773474500935</v>
      </c>
      <c r="O4" s="1">
        <v>0.21106860615750292</v>
      </c>
      <c r="P4" s="1">
        <f t="shared" ref="P4:P13" si="0">F4/(H4^2*O4*10^3)</f>
        <v>0.42113742307351243</v>
      </c>
    </row>
    <row r="5" spans="1:16" x14ac:dyDescent="0.35">
      <c r="A5" s="1" t="s">
        <v>17</v>
      </c>
      <c r="B5" s="1" t="s">
        <v>16</v>
      </c>
      <c r="C5" s="1" t="s">
        <v>14</v>
      </c>
      <c r="D5" s="1">
        <v>0.05</v>
      </c>
      <c r="E5" s="1">
        <v>3718.7352898827799</v>
      </c>
      <c r="F5" s="3">
        <v>1320000</v>
      </c>
      <c r="G5" s="3">
        <v>30000</v>
      </c>
      <c r="H5" s="3">
        <v>19.2</v>
      </c>
      <c r="I5" s="3">
        <v>0.2</v>
      </c>
      <c r="J5" s="3">
        <v>3530.6</v>
      </c>
      <c r="K5" s="3">
        <v>0.1</v>
      </c>
      <c r="L5" s="1">
        <v>459.38964760067398</v>
      </c>
      <c r="M5" s="1">
        <f>E5-L5</f>
        <v>3259.3456422821059</v>
      </c>
      <c r="N5" s="3">
        <v>1.9804541691355091</v>
      </c>
      <c r="O5" s="1">
        <v>0.33037190825119522</v>
      </c>
      <c r="P5" s="1">
        <f t="shared" si="0"/>
        <v>10.838479535445527</v>
      </c>
    </row>
    <row r="6" spans="1:16" x14ac:dyDescent="0.35">
      <c r="A6" s="1" t="s">
        <v>19</v>
      </c>
      <c r="B6" s="1" t="s">
        <v>16</v>
      </c>
      <c r="C6" s="1" t="s">
        <v>14</v>
      </c>
      <c r="D6" s="1">
        <v>7.0000000000000007E-2</v>
      </c>
      <c r="E6" s="1">
        <v>440.20199454481502</v>
      </c>
      <c r="F6" s="3">
        <v>420000</v>
      </c>
      <c r="G6" s="3">
        <v>30000</v>
      </c>
      <c r="H6" s="3">
        <v>25</v>
      </c>
      <c r="I6" s="3">
        <v>1</v>
      </c>
      <c r="J6" s="3">
        <v>3493.4</v>
      </c>
      <c r="K6" s="3">
        <v>0.6</v>
      </c>
      <c r="L6" s="1">
        <v>291.168092519185</v>
      </c>
      <c r="M6" s="1">
        <f>E6-L6</f>
        <v>149.03390202563003</v>
      </c>
      <c r="N6" s="3">
        <v>2.0015433358761743</v>
      </c>
      <c r="O6" s="1">
        <v>0.15813936151963967</v>
      </c>
      <c r="P6" s="1">
        <f t="shared" si="0"/>
        <v>4.2494164232258074</v>
      </c>
    </row>
    <row r="7" spans="1:16" x14ac:dyDescent="0.35">
      <c r="A7" s="1" t="s">
        <v>18</v>
      </c>
      <c r="B7" s="1" t="s">
        <v>16</v>
      </c>
      <c r="C7" s="1" t="s">
        <v>14</v>
      </c>
      <c r="D7" s="1">
        <v>7.0000000000000007E-2</v>
      </c>
      <c r="E7" s="1">
        <v>262.91495325508299</v>
      </c>
      <c r="F7" s="3">
        <v>90000</v>
      </c>
      <c r="G7" s="3">
        <v>10000</v>
      </c>
      <c r="H7" s="3">
        <v>15</v>
      </c>
      <c r="I7" s="3">
        <v>1</v>
      </c>
      <c r="J7" s="3">
        <v>3496.2</v>
      </c>
      <c r="K7" s="3">
        <v>0.7</v>
      </c>
      <c r="L7" s="1">
        <v>233.13737236478499</v>
      </c>
      <c r="M7" s="1">
        <f>E7-L7</f>
        <v>29.777580890297997</v>
      </c>
      <c r="N7" s="3">
        <v>1.9999403608345714</v>
      </c>
      <c r="O7" s="1">
        <v>0.13892457888338239</v>
      </c>
      <c r="P7" s="1">
        <f t="shared" si="0"/>
        <v>2.8792601223990206</v>
      </c>
    </row>
    <row r="8" spans="1:16" x14ac:dyDescent="0.35">
      <c r="A8" s="1" t="s">
        <v>22</v>
      </c>
      <c r="B8" s="1" t="s">
        <v>16</v>
      </c>
      <c r="C8" s="1" t="s">
        <v>14</v>
      </c>
      <c r="D8" s="1">
        <v>0.2</v>
      </c>
      <c r="E8" s="1">
        <v>521.48320457137902</v>
      </c>
      <c r="F8" s="3">
        <v>380000</v>
      </c>
      <c r="G8" s="3">
        <v>20000</v>
      </c>
      <c r="H8" s="3">
        <v>19.5</v>
      </c>
      <c r="I8" s="3">
        <v>0.7</v>
      </c>
      <c r="J8" s="3">
        <v>3531.5</v>
      </c>
      <c r="K8" s="3">
        <v>0.3</v>
      </c>
      <c r="L8" s="1">
        <v>259.381388102556</v>
      </c>
      <c r="M8" s="1">
        <f>E8-L8</f>
        <v>262.10181646882302</v>
      </c>
      <c r="N8" s="3">
        <v>1.9799494519467162</v>
      </c>
      <c r="O8" s="1">
        <v>0.24685408597327171</v>
      </c>
      <c r="P8" s="1">
        <f t="shared" si="0"/>
        <v>4.0483127263782901</v>
      </c>
    </row>
    <row r="9" spans="1:16" x14ac:dyDescent="0.35">
      <c r="A9" s="1" t="s">
        <v>26</v>
      </c>
      <c r="B9" s="1" t="s">
        <v>25</v>
      </c>
      <c r="C9" s="1" t="s">
        <v>14</v>
      </c>
      <c r="D9" s="1">
        <v>0.01</v>
      </c>
      <c r="E9" s="1">
        <v>14626.271074590501</v>
      </c>
      <c r="F9" s="3">
        <v>17900000</v>
      </c>
      <c r="G9" s="3">
        <v>300000</v>
      </c>
      <c r="H9" s="3">
        <v>68.7</v>
      </c>
      <c r="I9" s="3">
        <v>0.8</v>
      </c>
      <c r="J9" s="3">
        <v>3514</v>
      </c>
      <c r="K9" s="3">
        <v>0.4</v>
      </c>
      <c r="L9" s="1">
        <v>1499.1065138433401</v>
      </c>
      <c r="M9" s="1">
        <f>E9-L9</f>
        <v>13127.16456074716</v>
      </c>
      <c r="N9" s="3">
        <v>1.9898097579823073</v>
      </c>
      <c r="O9" s="1">
        <v>0.15434909755486431</v>
      </c>
      <c r="P9" s="1">
        <f t="shared" si="0"/>
        <v>24.571714594607229</v>
      </c>
    </row>
    <row r="10" spans="1:16" x14ac:dyDescent="0.35">
      <c r="A10" s="1" t="s">
        <v>24</v>
      </c>
      <c r="B10" s="1" t="s">
        <v>25</v>
      </c>
      <c r="C10" s="1" t="s">
        <v>14</v>
      </c>
      <c r="D10" s="1">
        <v>0.01</v>
      </c>
      <c r="E10" s="1">
        <v>865.07196776568298</v>
      </c>
      <c r="F10" s="3">
        <v>3800000</v>
      </c>
      <c r="G10" s="3">
        <v>100000</v>
      </c>
      <c r="H10" s="3">
        <v>68</v>
      </c>
      <c r="I10" s="3">
        <v>1</v>
      </c>
      <c r="J10" s="3">
        <v>3514</v>
      </c>
      <c r="K10" s="3">
        <v>0.8</v>
      </c>
      <c r="L10" s="1">
        <v>279.26358637640902</v>
      </c>
      <c r="M10" s="1">
        <f>E10-L10</f>
        <v>585.80838138927402</v>
      </c>
      <c r="N10" s="3">
        <v>1.9898097579823073</v>
      </c>
      <c r="O10" s="1">
        <v>0.16058372267443849</v>
      </c>
      <c r="P10" s="1">
        <f t="shared" si="0"/>
        <v>5.1175753947650291</v>
      </c>
    </row>
    <row r="11" spans="1:16" x14ac:dyDescent="0.35">
      <c r="A11" s="1" t="s">
        <v>27</v>
      </c>
      <c r="B11" s="1" t="s">
        <v>25</v>
      </c>
      <c r="C11" s="1" t="s">
        <v>14</v>
      </c>
      <c r="D11" s="1">
        <v>0.03</v>
      </c>
      <c r="E11" s="1">
        <v>254.73709499549099</v>
      </c>
      <c r="F11" s="3">
        <v>0</v>
      </c>
      <c r="G11" s="3">
        <v>0</v>
      </c>
      <c r="H11" s="3">
        <v>0</v>
      </c>
      <c r="I11" s="3">
        <v>0</v>
      </c>
      <c r="J11" s="3">
        <v>0</v>
      </c>
      <c r="K11" s="3">
        <v>0</v>
      </c>
      <c r="L11" s="1">
        <v>254.73709499549099</v>
      </c>
      <c r="M11" s="1">
        <f t="shared" ref="M11:M13" si="1">E11-L11</f>
        <v>0</v>
      </c>
      <c r="N11" s="3">
        <v>0</v>
      </c>
      <c r="O11" s="1">
        <v>0.10300460543908294</v>
      </c>
      <c r="P11" s="1">
        <v>0</v>
      </c>
    </row>
    <row r="12" spans="1:16" x14ac:dyDescent="0.35">
      <c r="A12" s="1" t="s">
        <v>28</v>
      </c>
      <c r="B12" s="1" t="s">
        <v>25</v>
      </c>
      <c r="C12" s="1" t="s">
        <v>14</v>
      </c>
      <c r="D12" s="1">
        <v>0.1</v>
      </c>
      <c r="E12" s="1">
        <v>3188.37895381918</v>
      </c>
      <c r="F12" s="3">
        <v>1130000</v>
      </c>
      <c r="G12" s="3">
        <v>20000</v>
      </c>
      <c r="H12" s="3">
        <v>18.2</v>
      </c>
      <c r="I12" s="3">
        <v>0.2</v>
      </c>
      <c r="J12" s="3">
        <v>3530.7</v>
      </c>
      <c r="K12" s="3">
        <v>0.1</v>
      </c>
      <c r="L12" s="1">
        <v>392.02542149120802</v>
      </c>
      <c r="M12" s="1">
        <f t="shared" si="1"/>
        <v>2796.3535323279721</v>
      </c>
      <c r="N12" s="3">
        <v>1.9803980767411076</v>
      </c>
      <c r="O12" s="1">
        <v>0.22075547046795702</v>
      </c>
      <c r="P12" s="1">
        <f t="shared" si="0"/>
        <v>15.453405226436935</v>
      </c>
    </row>
    <row r="13" spans="1:16" x14ac:dyDescent="0.35">
      <c r="A13" s="1" t="s">
        <v>29</v>
      </c>
      <c r="B13" s="1" t="s">
        <v>25</v>
      </c>
      <c r="C13" s="1" t="s">
        <v>14</v>
      </c>
      <c r="D13" s="1">
        <v>0.2</v>
      </c>
      <c r="E13" s="1">
        <v>255.36347924122799</v>
      </c>
      <c r="F13" s="3">
        <v>0</v>
      </c>
      <c r="G13" s="3">
        <v>0</v>
      </c>
      <c r="H13" s="3">
        <v>0</v>
      </c>
      <c r="I13" s="3">
        <v>0</v>
      </c>
      <c r="J13" s="3">
        <v>0</v>
      </c>
      <c r="K13" s="3">
        <v>0</v>
      </c>
      <c r="L13" s="1">
        <v>255.36347924122799</v>
      </c>
      <c r="M13" s="1">
        <f t="shared" si="1"/>
        <v>0</v>
      </c>
      <c r="N13" s="3">
        <v>0</v>
      </c>
      <c r="O13" s="1">
        <v>0.27414254014292455</v>
      </c>
      <c r="P13" s="1">
        <v>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9B844A-66D0-467A-93B3-9C877D5E49DA}">
  <dimension ref="A1:O13"/>
  <sheetViews>
    <sheetView workbookViewId="0">
      <selection activeCell="G24" sqref="G24"/>
    </sheetView>
  </sheetViews>
  <sheetFormatPr defaultColWidth="14.6328125" defaultRowHeight="15.5" x14ac:dyDescent="0.35"/>
  <cols>
    <col min="1" max="16384" width="14.6328125" style="1"/>
  </cols>
  <sheetData>
    <row r="1" spans="1:15" x14ac:dyDescent="0.35">
      <c r="A1" s="1" t="s">
        <v>0</v>
      </c>
      <c r="B1" s="1" t="s">
        <v>1</v>
      </c>
      <c r="C1" s="1" t="s">
        <v>3</v>
      </c>
      <c r="D1" s="1" t="s">
        <v>2</v>
      </c>
      <c r="E1" s="1" t="s">
        <v>4</v>
      </c>
      <c r="F1" s="1" t="s">
        <v>5</v>
      </c>
      <c r="G1" s="1" t="s">
        <v>7</v>
      </c>
      <c r="H1" s="1" t="s">
        <v>6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23</v>
      </c>
      <c r="O1" s="1" t="s">
        <v>30</v>
      </c>
    </row>
    <row r="2" spans="1:15" x14ac:dyDescent="0.35">
      <c r="A2" s="1" t="s">
        <v>20</v>
      </c>
      <c r="B2" s="1">
        <v>0</v>
      </c>
      <c r="C2" s="1" t="s">
        <v>13</v>
      </c>
      <c r="D2" s="1">
        <v>0</v>
      </c>
      <c r="E2" s="1">
        <v>357.03750582323499</v>
      </c>
      <c r="F2" s="3">
        <v>-15560.214767269999</v>
      </c>
      <c r="G2" s="3">
        <v>419.40068107000002</v>
      </c>
      <c r="H2" s="3">
        <v>67.713769569999997</v>
      </c>
      <c r="I2" s="3">
        <v>1.37961947</v>
      </c>
      <c r="J2" s="3">
        <v>3381.20127065</v>
      </c>
      <c r="K2" s="3">
        <v>1.3796192700000001</v>
      </c>
      <c r="L2" s="1">
        <v>335.47023912150598</v>
      </c>
      <c r="M2" s="1">
        <f>E2-L2</f>
        <v>21.567266701729011</v>
      </c>
      <c r="N2" s="3">
        <f>($O$8*$O$2*$O$10)/($O$5*J2)</f>
        <v>2.0679607423090944</v>
      </c>
      <c r="O2" s="1">
        <v>9.7865459999999995</v>
      </c>
    </row>
    <row r="3" spans="1:15" x14ac:dyDescent="0.35">
      <c r="A3" s="1" t="s">
        <v>21</v>
      </c>
      <c r="B3" s="1">
        <v>0</v>
      </c>
      <c r="C3" s="1" t="s">
        <v>14</v>
      </c>
      <c r="D3" s="1">
        <v>0</v>
      </c>
      <c r="E3" s="1">
        <v>357.03750582323499</v>
      </c>
      <c r="F3" s="3">
        <v>543716.78899999999</v>
      </c>
      <c r="G3" s="3">
        <v>50245.515200000002</v>
      </c>
      <c r="H3" s="3">
        <v>32.672590100000001</v>
      </c>
      <c r="I3" s="3">
        <v>1.7431076400000001</v>
      </c>
      <c r="J3" s="3">
        <v>3497.7952799999998</v>
      </c>
      <c r="K3" s="3">
        <v>0.87155487499999995</v>
      </c>
      <c r="L3" s="1">
        <v>244.72984805087501</v>
      </c>
      <c r="M3" s="1">
        <f>E3-L3</f>
        <v>112.30765777235999</v>
      </c>
      <c r="N3" s="3">
        <f t="shared" ref="N3:N13" si="0">($O$8*$O$2*$O$10)/($O$5*J3)</f>
        <v>1.9990282248736493</v>
      </c>
    </row>
    <row r="4" spans="1:15" x14ac:dyDescent="0.35">
      <c r="A4" s="1" t="s">
        <v>15</v>
      </c>
      <c r="B4" s="1" t="s">
        <v>16</v>
      </c>
      <c r="C4" s="1" t="s">
        <v>14</v>
      </c>
      <c r="D4" s="1">
        <v>0.01</v>
      </c>
      <c r="E4" s="1">
        <v>302.191929819015</v>
      </c>
      <c r="F4" s="3">
        <v>2077134.65</v>
      </c>
      <c r="G4" s="3">
        <v>543804</v>
      </c>
      <c r="H4" s="3">
        <v>151.83887899999999</v>
      </c>
      <c r="I4" s="3">
        <v>22.953056400000001</v>
      </c>
      <c r="J4" s="3">
        <v>3510.8487700000001</v>
      </c>
      <c r="K4" s="3">
        <v>11.476494199999999</v>
      </c>
      <c r="L4" s="1">
        <v>285.86161141521302</v>
      </c>
      <c r="M4" s="1">
        <f>E4-L4</f>
        <v>16.330318403801982</v>
      </c>
      <c r="N4" s="3">
        <f t="shared" si="0"/>
        <v>1.9915957500925989</v>
      </c>
      <c r="O4" s="1" t="s">
        <v>31</v>
      </c>
    </row>
    <row r="5" spans="1:15" x14ac:dyDescent="0.35">
      <c r="A5" s="1" t="s">
        <v>17</v>
      </c>
      <c r="B5" s="1" t="s">
        <v>16</v>
      </c>
      <c r="C5" s="1" t="s">
        <v>14</v>
      </c>
      <c r="D5" s="1">
        <v>0.05</v>
      </c>
      <c r="E5" s="1">
        <v>3718.7352898827799</v>
      </c>
      <c r="F5" s="3">
        <v>1322393.73</v>
      </c>
      <c r="G5" s="3">
        <v>31074.257099999999</v>
      </c>
      <c r="H5" s="3">
        <v>19.228044499999999</v>
      </c>
      <c r="I5" s="3">
        <v>0.26087058000000002</v>
      </c>
      <c r="J5" s="3">
        <v>3530.65769</v>
      </c>
      <c r="K5" s="3">
        <v>0.13042841199999999</v>
      </c>
      <c r="L5" s="1">
        <v>459.38964760067398</v>
      </c>
      <c r="M5" s="1">
        <f>E5-L5</f>
        <v>3259.3456422821059</v>
      </c>
      <c r="N5" s="3">
        <f t="shared" si="0"/>
        <v>1.9804218090453929</v>
      </c>
      <c r="O5" s="1">
        <v>9.2740099999999999E-24</v>
      </c>
    </row>
    <row r="6" spans="1:15" x14ac:dyDescent="0.35">
      <c r="A6" s="1" t="s">
        <v>18</v>
      </c>
      <c r="B6" s="1" t="s">
        <v>16</v>
      </c>
      <c r="C6" s="1" t="s">
        <v>14</v>
      </c>
      <c r="D6" s="1">
        <v>7.0000000000000007E-2</v>
      </c>
      <c r="E6" s="1">
        <v>262.91495325508299</v>
      </c>
      <c r="F6" s="3">
        <v>91265.886799999993</v>
      </c>
      <c r="G6" s="3">
        <v>16018.224200000001</v>
      </c>
      <c r="H6" s="3">
        <v>15.474767999999999</v>
      </c>
      <c r="I6" s="3">
        <v>1.5702676099999999</v>
      </c>
      <c r="J6" s="3">
        <v>3496.2604099999999</v>
      </c>
      <c r="K6" s="3">
        <v>0.78117590800000003</v>
      </c>
      <c r="L6" s="1">
        <v>233.13737236478499</v>
      </c>
      <c r="M6" s="1">
        <f>E6-L6</f>
        <v>29.777580890297997</v>
      </c>
      <c r="N6" s="3">
        <f t="shared" si="0"/>
        <v>1.9999058049425522</v>
      </c>
    </row>
    <row r="7" spans="1:15" x14ac:dyDescent="0.35">
      <c r="A7" s="1" t="s">
        <v>19</v>
      </c>
      <c r="B7" s="1" t="s">
        <v>16</v>
      </c>
      <c r="C7" s="1" t="s">
        <v>14</v>
      </c>
      <c r="D7" s="1">
        <v>7.0000000000000007E-2</v>
      </c>
      <c r="E7" s="1">
        <v>440.20199454481502</v>
      </c>
      <c r="F7" s="3">
        <v>422825.49599999998</v>
      </c>
      <c r="G7" s="3">
        <v>36988.701300000001</v>
      </c>
      <c r="H7" s="3">
        <v>25.143020499999999</v>
      </c>
      <c r="I7" s="3">
        <v>1.2699235600000001</v>
      </c>
      <c r="J7" s="3">
        <v>3493.46967</v>
      </c>
      <c r="K7" s="3">
        <v>0.63496250600000004</v>
      </c>
      <c r="L7" s="1">
        <v>291.168092519185</v>
      </c>
      <c r="M7" s="1">
        <f>E7-L7</f>
        <v>149.03390202563003</v>
      </c>
      <c r="N7" s="3">
        <f t="shared" si="0"/>
        <v>2.0015034192496159</v>
      </c>
      <c r="O7" s="1" t="s">
        <v>32</v>
      </c>
    </row>
    <row r="8" spans="1:15" x14ac:dyDescent="0.35">
      <c r="A8" s="1" t="s">
        <v>22</v>
      </c>
      <c r="B8" s="1" t="s">
        <v>16</v>
      </c>
      <c r="C8" s="1" t="s">
        <v>14</v>
      </c>
      <c r="D8" s="1">
        <v>0.2</v>
      </c>
      <c r="E8" s="1">
        <v>521.48320457137902</v>
      </c>
      <c r="F8" s="3">
        <v>383506.08399999997</v>
      </c>
      <c r="G8" s="3">
        <v>23883.078399999999</v>
      </c>
      <c r="H8" s="3">
        <v>19.5177163</v>
      </c>
      <c r="I8" s="3">
        <v>0.701791952</v>
      </c>
      <c r="J8" s="3">
        <v>3531.5609899999999</v>
      </c>
      <c r="K8" s="3">
        <v>0.35081042899999998</v>
      </c>
      <c r="L8" s="1">
        <v>259.381388102556</v>
      </c>
      <c r="M8" s="1">
        <f>E8-L8</f>
        <v>262.10181646882302</v>
      </c>
      <c r="N8" s="3">
        <f t="shared" si="0"/>
        <v>1.9799152582523649</v>
      </c>
      <c r="O8" s="1">
        <v>6.6259999999999998E-34</v>
      </c>
    </row>
    <row r="9" spans="1:15" x14ac:dyDescent="0.35">
      <c r="A9" s="1" t="s">
        <v>24</v>
      </c>
      <c r="B9" s="1" t="s">
        <v>25</v>
      </c>
      <c r="C9" s="1" t="s">
        <v>14</v>
      </c>
      <c r="D9" s="1">
        <v>0.01</v>
      </c>
      <c r="E9" s="1">
        <v>865.07196776568298</v>
      </c>
      <c r="F9" s="3">
        <v>3803220.89</v>
      </c>
      <c r="G9" s="3">
        <v>164352.64199999999</v>
      </c>
      <c r="H9" s="3">
        <v>68.905508699999999</v>
      </c>
      <c r="I9" s="3">
        <v>1.7191971800000001</v>
      </c>
      <c r="J9" s="3">
        <v>3514.0190200000002</v>
      </c>
      <c r="K9" s="3">
        <v>0.85959762699999998</v>
      </c>
      <c r="L9" s="1">
        <v>279.26358637640902</v>
      </c>
      <c r="M9" s="1">
        <f>E9-L9</f>
        <v>585.80838138927402</v>
      </c>
      <c r="N9" s="3">
        <f t="shared" si="0"/>
        <v>1.9897989879263167</v>
      </c>
    </row>
    <row r="10" spans="1:15" x14ac:dyDescent="0.35">
      <c r="A10" s="1" t="s">
        <v>26</v>
      </c>
      <c r="B10" s="1" t="s">
        <v>25</v>
      </c>
      <c r="C10" s="1" t="s">
        <v>14</v>
      </c>
      <c r="D10" s="1">
        <v>0.01</v>
      </c>
      <c r="E10" s="1">
        <v>14626.271074590501</v>
      </c>
      <c r="F10" s="3">
        <v>17944905.5</v>
      </c>
      <c r="G10" s="3">
        <v>379557.87199999997</v>
      </c>
      <c r="H10" s="3">
        <v>68.755679200000003</v>
      </c>
      <c r="I10" s="3">
        <v>0.83963122800000001</v>
      </c>
      <c r="J10" s="3">
        <v>3514.0184399999998</v>
      </c>
      <c r="K10" s="3">
        <v>0.41981514199999997</v>
      </c>
      <c r="L10" s="1">
        <v>1499.1065138433401</v>
      </c>
      <c r="M10" s="1">
        <f>E10-L10</f>
        <v>13127.16456074716</v>
      </c>
      <c r="N10" s="3">
        <f t="shared" si="0"/>
        <v>1.989799316349014</v>
      </c>
      <c r="O10" s="2">
        <v>10000000000000</v>
      </c>
    </row>
    <row r="11" spans="1:15" x14ac:dyDescent="0.35">
      <c r="A11" s="1" t="s">
        <v>27</v>
      </c>
      <c r="B11" s="1" t="s">
        <v>25</v>
      </c>
      <c r="C11" s="1" t="s">
        <v>14</v>
      </c>
      <c r="D11" s="1">
        <v>0.03</v>
      </c>
      <c r="E11" s="1">
        <v>254.73709499549099</v>
      </c>
      <c r="F11" s="3">
        <v>0</v>
      </c>
      <c r="G11" s="3">
        <v>0</v>
      </c>
      <c r="H11" s="3">
        <v>0</v>
      </c>
      <c r="I11" s="3">
        <v>0</v>
      </c>
      <c r="J11" s="3">
        <v>0</v>
      </c>
      <c r="K11" s="3">
        <v>0</v>
      </c>
      <c r="L11" s="1">
        <v>254.73709499549099</v>
      </c>
      <c r="M11" s="1">
        <f t="shared" ref="M11:M13" si="1">E11-L11</f>
        <v>0</v>
      </c>
      <c r="N11" s="3">
        <v>0</v>
      </c>
    </row>
    <row r="12" spans="1:15" x14ac:dyDescent="0.35">
      <c r="A12" s="1" t="s">
        <v>28</v>
      </c>
      <c r="B12" s="1" t="s">
        <v>25</v>
      </c>
      <c r="C12" s="1" t="s">
        <v>14</v>
      </c>
      <c r="D12" s="1">
        <v>0.1</v>
      </c>
      <c r="E12" s="1">
        <v>3188.37895381918</v>
      </c>
      <c r="F12" s="3">
        <v>1132480.48</v>
      </c>
      <c r="G12" s="3">
        <v>26541.585800000001</v>
      </c>
      <c r="H12" s="3">
        <v>18.248515099999999</v>
      </c>
      <c r="I12" s="3">
        <v>0.24693638500000001</v>
      </c>
      <c r="J12" s="3">
        <v>3530.7025600000002</v>
      </c>
      <c r="K12" s="3">
        <v>0.123449221</v>
      </c>
      <c r="L12" s="1">
        <v>392.02542149120802</v>
      </c>
      <c r="M12" s="1">
        <f t="shared" si="1"/>
        <v>2796.3535323279721</v>
      </c>
      <c r="N12" s="3">
        <f t="shared" si="0"/>
        <v>1.9803966408175224</v>
      </c>
    </row>
    <row r="13" spans="1:15" x14ac:dyDescent="0.35">
      <c r="A13" s="1" t="s">
        <v>29</v>
      </c>
      <c r="B13" s="1" t="s">
        <v>25</v>
      </c>
      <c r="C13" s="1" t="s">
        <v>14</v>
      </c>
      <c r="D13" s="1">
        <v>0.2</v>
      </c>
      <c r="E13" s="1">
        <v>255.36347924122799</v>
      </c>
      <c r="F13" s="3">
        <v>0</v>
      </c>
      <c r="G13" s="3">
        <v>0</v>
      </c>
      <c r="H13" s="3">
        <v>0</v>
      </c>
      <c r="I13" s="3">
        <v>0</v>
      </c>
      <c r="J13" s="3">
        <v>0</v>
      </c>
      <c r="K13" s="3">
        <v>0</v>
      </c>
      <c r="L13" s="1">
        <v>255.36347924122799</v>
      </c>
      <c r="M13" s="1">
        <f t="shared" si="1"/>
        <v>0</v>
      </c>
      <c r="N13" s="3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Truncated</vt:lpstr>
      <vt:lpstr>Raw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Abby Neill</dc:creator>
  <cp:lastModifiedBy>Abby Neill</cp:lastModifiedBy>
  <dcterms:created xsi:type="dcterms:W3CDTF">2024-11-25T16:13:45Z</dcterms:created>
  <dcterms:modified xsi:type="dcterms:W3CDTF">2024-11-25T19:41:12Z</dcterms:modified>
</cp:coreProperties>
</file>